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320" windowHeight="9735" tabRatio="839"/>
  </bookViews>
  <sheets>
    <sheet name="титул" sheetId="31" r:id="rId1"/>
    <sheet name="табл.1" sheetId="23" r:id="rId2"/>
    <sheet name="табл.2" sheetId="3" r:id="rId3"/>
    <sheet name=" КВФО 4" sheetId="8" r:id="rId4"/>
    <sheet name=" КВФО 5" sheetId="29" r:id="rId5"/>
    <sheet name=" КВФО 2" sheetId="11" r:id="rId6"/>
    <sheet name="табл.2.1." sheetId="12" r:id="rId7"/>
    <sheet name="ФХД (табл.3, 4)" sheetId="5" r:id="rId8"/>
  </sheets>
  <definedNames>
    <definedName name="IS_DOCUMENT" localSheetId="1">табл.1!$A$25</definedName>
    <definedName name="IS_DOCUMENT" localSheetId="2">табл.2!$A$59</definedName>
    <definedName name="IS_DOCUMENT" localSheetId="6">табл.2.1.!$A$10</definedName>
    <definedName name="IS_DOCUMENT" localSheetId="7">'ФХД (табл.3, 4)'!$A$25</definedName>
    <definedName name="LAST_CELL" localSheetId="1">табл.1!$C$24</definedName>
    <definedName name="LAST_CELL" localSheetId="2">табл.2!#REF!</definedName>
    <definedName name="LAST_CELL" localSheetId="6">табл.2.1.!$L$9</definedName>
    <definedName name="LAST_CELL" localSheetId="7">'ФХД (табл.3, 4)'!$C$24</definedName>
    <definedName name="_xlnm.Print_Titles" localSheetId="5">' КВФО 2'!$4:$8</definedName>
    <definedName name="_xlnm.Print_Titles" localSheetId="3">' КВФО 4'!$4:$9</definedName>
    <definedName name="_xlnm.Print_Titles" localSheetId="4">' КВФО 5'!$4:$9</definedName>
    <definedName name="_xlnm.Print_Titles" localSheetId="2">табл.2!$4:$8</definedName>
    <definedName name="_xlnm.Print_Area" localSheetId="3">' КВФО 4'!$A$1:$AD$53</definedName>
    <definedName name="_xlnm.Print_Area" localSheetId="4">' КВФО 5'!$A$1:$AO$52</definedName>
    <definedName name="_xlnm.Print_Area" localSheetId="0">титул!$A$1:$O$30</definedName>
  </definedNames>
  <calcPr calcId="124519" refMode="R1C1"/>
</workbook>
</file>

<file path=xl/calcChain.xml><?xml version="1.0" encoding="utf-8"?>
<calcChain xmlns="http://schemas.openxmlformats.org/spreadsheetml/2006/main">
  <c r="I29" i="3"/>
  <c r="I31"/>
  <c r="X31"/>
  <c r="W31"/>
  <c r="V31"/>
  <c r="U31"/>
  <c r="T31"/>
  <c r="S31"/>
  <c r="R31"/>
  <c r="Q31"/>
  <c r="P31"/>
  <c r="F31"/>
  <c r="M25" i="8"/>
  <c r="H27"/>
  <c r="G27"/>
  <c r="F27"/>
  <c r="I32" i="3"/>
  <c r="G17" i="12"/>
  <c r="G10" s="1"/>
  <c r="F12" i="29"/>
  <c r="F38"/>
  <c r="AL32"/>
  <c r="AK32"/>
  <c r="AJ32"/>
  <c r="AL25"/>
  <c r="AK25"/>
  <c r="AJ25"/>
  <c r="AL17"/>
  <c r="AL16" s="1"/>
  <c r="AL14" s="1"/>
  <c r="AK17"/>
  <c r="AJ17"/>
  <c r="AJ16" s="1"/>
  <c r="AJ14" s="1"/>
  <c r="AJ49" s="1"/>
  <c r="AJ48" s="1"/>
  <c r="AK16"/>
  <c r="AK14" s="1"/>
  <c r="AJ10"/>
  <c r="AJ46" s="1"/>
  <c r="AJ45" s="1"/>
  <c r="F42" i="8"/>
  <c r="F12"/>
  <c r="F23"/>
  <c r="F18"/>
  <c r="AA48"/>
  <c r="AA33"/>
  <c r="Z33"/>
  <c r="Y33"/>
  <c r="AA25"/>
  <c r="Z25"/>
  <c r="Y25"/>
  <c r="AA17"/>
  <c r="Z17"/>
  <c r="Z16" s="1"/>
  <c r="Z14" s="1"/>
  <c r="Z50" s="1"/>
  <c r="Z49" s="1"/>
  <c r="Y17"/>
  <c r="AA16"/>
  <c r="AA14" s="1"/>
  <c r="AA50" s="1"/>
  <c r="AA49" s="1"/>
  <c r="Y16"/>
  <c r="Y14" s="1"/>
  <c r="Y50" s="1"/>
  <c r="Y49" s="1"/>
  <c r="AA10"/>
  <c r="AA52" s="1"/>
  <c r="Z10"/>
  <c r="Z47" s="1"/>
  <c r="Z46" s="1"/>
  <c r="Y10"/>
  <c r="Y47" s="1"/>
  <c r="Y46" s="1"/>
  <c r="Z9"/>
  <c r="Y9"/>
  <c r="AA9" s="1"/>
  <c r="F36"/>
  <c r="R33"/>
  <c r="Q33"/>
  <c r="P33"/>
  <c r="R25"/>
  <c r="Q25"/>
  <c r="P25"/>
  <c r="R17"/>
  <c r="R16" s="1"/>
  <c r="Q17"/>
  <c r="P17"/>
  <c r="P16" s="1"/>
  <c r="Q16"/>
  <c r="R10"/>
  <c r="R47" s="1"/>
  <c r="R46" s="1"/>
  <c r="Q10"/>
  <c r="Q47" s="1"/>
  <c r="Q46" s="1"/>
  <c r="P10"/>
  <c r="P47" s="1"/>
  <c r="F39"/>
  <c r="AD48"/>
  <c r="AD33"/>
  <c r="AC33"/>
  <c r="AB33"/>
  <c r="AD25"/>
  <c r="AC25"/>
  <c r="AB25"/>
  <c r="AD17"/>
  <c r="AD16" s="1"/>
  <c r="AD14" s="1"/>
  <c r="AD50" s="1"/>
  <c r="AD49" s="1"/>
  <c r="AC17"/>
  <c r="AC16" s="1"/>
  <c r="AB17"/>
  <c r="AB16" s="1"/>
  <c r="AD10"/>
  <c r="AD52" s="1"/>
  <c r="AC10"/>
  <c r="AC47" s="1"/>
  <c r="AC46" s="1"/>
  <c r="AB10"/>
  <c r="AB47" s="1"/>
  <c r="AB46" s="1"/>
  <c r="X48"/>
  <c r="P48" s="1"/>
  <c r="L48" s="1"/>
  <c r="X33"/>
  <c r="W33"/>
  <c r="V33"/>
  <c r="X25"/>
  <c r="W25"/>
  <c r="V25"/>
  <c r="X17"/>
  <c r="W17"/>
  <c r="W16" s="1"/>
  <c r="W14" s="1"/>
  <c r="W50" s="1"/>
  <c r="W49" s="1"/>
  <c r="V17"/>
  <c r="X16"/>
  <c r="X14" s="1"/>
  <c r="X50" s="1"/>
  <c r="X49" s="1"/>
  <c r="V16"/>
  <c r="X10"/>
  <c r="X52" s="1"/>
  <c r="W10"/>
  <c r="W47" s="1"/>
  <c r="W46" s="1"/>
  <c r="V10"/>
  <c r="V47" s="1"/>
  <c r="V46" s="1"/>
  <c r="R21" i="3"/>
  <c r="R20" s="1"/>
  <c r="R32"/>
  <c r="R29" s="1"/>
  <c r="R37"/>
  <c r="O29"/>
  <c r="J30" i="11"/>
  <c r="K30"/>
  <c r="L30"/>
  <c r="M30"/>
  <c r="N30"/>
  <c r="O30"/>
  <c r="P30"/>
  <c r="Q30"/>
  <c r="R30"/>
  <c r="S30"/>
  <c r="T30"/>
  <c r="U30"/>
  <c r="V30"/>
  <c r="W30"/>
  <c r="I30"/>
  <c r="J25" i="29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M25"/>
  <c r="AN25"/>
  <c r="AO25"/>
  <c r="I25"/>
  <c r="J25" i="8"/>
  <c r="K25"/>
  <c r="L25"/>
  <c r="N25"/>
  <c r="O25"/>
  <c r="S25"/>
  <c r="T25"/>
  <c r="U25"/>
  <c r="I25"/>
  <c r="W34" i="3"/>
  <c r="S34"/>
  <c r="H34" i="11"/>
  <c r="G34"/>
  <c r="U34" i="3" s="1"/>
  <c r="F34" i="11"/>
  <c r="F52" i="8"/>
  <c r="I57" i="3" s="1"/>
  <c r="L33" i="8"/>
  <c r="L17"/>
  <c r="L16" s="1"/>
  <c r="L10"/>
  <c r="L47" s="1"/>
  <c r="E11" i="12"/>
  <c r="F11"/>
  <c r="G11"/>
  <c r="F57" i="11"/>
  <c r="S57" i="3" s="1"/>
  <c r="F51" i="29"/>
  <c r="L57" i="3" s="1"/>
  <c r="I17" i="12"/>
  <c r="I10"/>
  <c r="H17"/>
  <c r="H10"/>
  <c r="F10"/>
  <c r="F17"/>
  <c r="E17"/>
  <c r="E10" s="1"/>
  <c r="H43" i="11"/>
  <c r="W43" i="3" s="1"/>
  <c r="G43" i="11"/>
  <c r="F43"/>
  <c r="H42"/>
  <c r="W42" i="3" s="1"/>
  <c r="G42" i="11"/>
  <c r="F42"/>
  <c r="H40"/>
  <c r="W40" i="3" s="1"/>
  <c r="G40" i="11"/>
  <c r="F40"/>
  <c r="H46"/>
  <c r="W47" i="3" s="1"/>
  <c r="G46" i="11"/>
  <c r="F46"/>
  <c r="F15"/>
  <c r="N22"/>
  <c r="M22"/>
  <c r="L22"/>
  <c r="L21" s="1"/>
  <c r="G12" i="8"/>
  <c r="H12"/>
  <c r="AL49" i="29" l="1"/>
  <c r="AL48" s="1"/>
  <c r="AL12"/>
  <c r="AL10" s="1"/>
  <c r="AK12"/>
  <c r="AK10" s="1"/>
  <c r="AK49"/>
  <c r="AK48" s="1"/>
  <c r="AJ51"/>
  <c r="AB14" i="8"/>
  <c r="AB50" s="1"/>
  <c r="AB49" s="1"/>
  <c r="AA47"/>
  <c r="AA46" s="1"/>
  <c r="V14"/>
  <c r="V50" s="1"/>
  <c r="V49" s="1"/>
  <c r="AC14"/>
  <c r="AC50" s="1"/>
  <c r="AC49" s="1"/>
  <c r="P46"/>
  <c r="R14"/>
  <c r="R50" s="1"/>
  <c r="R49" s="1"/>
  <c r="P14"/>
  <c r="P50" s="1"/>
  <c r="P49" s="1"/>
  <c r="Q14"/>
  <c r="Q50" s="1"/>
  <c r="Q49" s="1"/>
  <c r="L46"/>
  <c r="AD47"/>
  <c r="AD46" s="1"/>
  <c r="X47"/>
  <c r="X46" s="1"/>
  <c r="R18" i="3"/>
  <c r="L14" i="8"/>
  <c r="L50" s="1"/>
  <c r="L49" s="1"/>
  <c r="F57" i="3"/>
  <c r="T37"/>
  <c r="V37"/>
  <c r="X37"/>
  <c r="S33"/>
  <c r="T33"/>
  <c r="U33"/>
  <c r="V33"/>
  <c r="W33"/>
  <c r="X33"/>
  <c r="T34"/>
  <c r="V34"/>
  <c r="X34"/>
  <c r="S32"/>
  <c r="G17"/>
  <c r="F17"/>
  <c r="H17"/>
  <c r="G18" i="8"/>
  <c r="J22" i="3" s="1"/>
  <c r="I22"/>
  <c r="F19" i="8"/>
  <c r="P32" i="3"/>
  <c r="P29" s="1"/>
  <c r="Q32"/>
  <c r="Q29" s="1"/>
  <c r="T32"/>
  <c r="U32"/>
  <c r="V32"/>
  <c r="W32"/>
  <c r="X32"/>
  <c r="F23" i="11"/>
  <c r="F22"/>
  <c r="F32"/>
  <c r="F28"/>
  <c r="S27" i="3" s="1"/>
  <c r="F27" i="11"/>
  <c r="F26"/>
  <c r="S25" i="3" s="1"/>
  <c r="F25" i="11"/>
  <c r="S24" i="3" s="1"/>
  <c r="F24" i="11"/>
  <c r="S23" i="3" s="1"/>
  <c r="F18" i="11"/>
  <c r="F17"/>
  <c r="F14"/>
  <c r="S14" i="3" s="1"/>
  <c r="F14" s="1"/>
  <c r="F13" i="11"/>
  <c r="G10"/>
  <c r="H10"/>
  <c r="F10"/>
  <c r="I17" i="29"/>
  <c r="I16" s="1"/>
  <c r="S22" i="3"/>
  <c r="S26"/>
  <c r="F38" i="11"/>
  <c r="S38" i="3" s="1"/>
  <c r="F39" i="11"/>
  <c r="S39" i="3" s="1"/>
  <c r="S40"/>
  <c r="F41" i="11"/>
  <c r="S41" i="3" s="1"/>
  <c r="S42"/>
  <c r="S43"/>
  <c r="F44" i="11"/>
  <c r="S45" i="3" s="1"/>
  <c r="F45" i="11"/>
  <c r="S46" i="3" s="1"/>
  <c r="S47"/>
  <c r="F48" i="11"/>
  <c r="S48" i="3" s="1"/>
  <c r="F49" i="11"/>
  <c r="S49" i="3" s="1"/>
  <c r="W58"/>
  <c r="W57"/>
  <c r="W56"/>
  <c r="W53"/>
  <c r="J9" i="11"/>
  <c r="J52" s="1"/>
  <c r="W49" i="3"/>
  <c r="W48"/>
  <c r="W46"/>
  <c r="W45"/>
  <c r="W41"/>
  <c r="W39"/>
  <c r="W38"/>
  <c r="W30"/>
  <c r="W26"/>
  <c r="W25"/>
  <c r="W24"/>
  <c r="W23"/>
  <c r="X21"/>
  <c r="X20" s="1"/>
  <c r="W14"/>
  <c r="H14" s="1"/>
  <c r="W13"/>
  <c r="W11"/>
  <c r="H11" s="1"/>
  <c r="X9"/>
  <c r="F8"/>
  <c r="G8" s="1"/>
  <c r="H8" s="1"/>
  <c r="I8" s="1"/>
  <c r="J8" s="1"/>
  <c r="K8" s="1"/>
  <c r="L8" s="1"/>
  <c r="M8" s="1"/>
  <c r="N8" s="1"/>
  <c r="O8" s="1"/>
  <c r="P8" s="1"/>
  <c r="Q8" s="1"/>
  <c r="U58"/>
  <c r="U57"/>
  <c r="U56"/>
  <c r="K21" i="11"/>
  <c r="K37"/>
  <c r="K19" s="1"/>
  <c r="N21"/>
  <c r="N37"/>
  <c r="Q21"/>
  <c r="Q37"/>
  <c r="T21"/>
  <c r="T37"/>
  <c r="W21"/>
  <c r="W37"/>
  <c r="U53" i="3"/>
  <c r="K9" i="11"/>
  <c r="K52" s="1"/>
  <c r="N9"/>
  <c r="N52" s="1"/>
  <c r="Q9"/>
  <c r="Q52" s="1"/>
  <c r="T9"/>
  <c r="T52" s="1"/>
  <c r="H49"/>
  <c r="U49" i="3" s="1"/>
  <c r="H48" i="11"/>
  <c r="U48" i="3" s="1"/>
  <c r="U47"/>
  <c r="H45" i="11"/>
  <c r="U46" i="3" s="1"/>
  <c r="H44" i="11"/>
  <c r="U45" i="3" s="1"/>
  <c r="U43"/>
  <c r="U42"/>
  <c r="H41" i="11"/>
  <c r="U41" i="3" s="1"/>
  <c r="U40"/>
  <c r="H39" i="11"/>
  <c r="U39" i="3" s="1"/>
  <c r="H38" i="11"/>
  <c r="U38" i="3" s="1"/>
  <c r="H32" i="11"/>
  <c r="U30" i="3" s="1"/>
  <c r="H28" i="11"/>
  <c r="H27"/>
  <c r="U26" i="3" s="1"/>
  <c r="H26" i="11"/>
  <c r="U25" i="3" s="1"/>
  <c r="H25" i="11"/>
  <c r="U24" i="3" s="1"/>
  <c r="H24" i="11"/>
  <c r="U23" i="3" s="1"/>
  <c r="H23" i="11"/>
  <c r="V21" i="3"/>
  <c r="V20" s="1"/>
  <c r="H15" i="11"/>
  <c r="H14"/>
  <c r="U14" i="3" s="1"/>
  <c r="G14" s="1"/>
  <c r="H13" i="11"/>
  <c r="U13" i="3" s="1"/>
  <c r="G13" s="1"/>
  <c r="H12" i="11"/>
  <c r="V9" i="3"/>
  <c r="H28" i="8"/>
  <c r="H30"/>
  <c r="I33" i="3"/>
  <c r="F27" i="29"/>
  <c r="F29"/>
  <c r="L34" i="3" s="1"/>
  <c r="L33"/>
  <c r="G19" i="8"/>
  <c r="J23" i="3" s="1"/>
  <c r="G20" i="8"/>
  <c r="J24" i="3" s="1"/>
  <c r="G21" i="8"/>
  <c r="J25" i="3" s="1"/>
  <c r="G25" s="1"/>
  <c r="G22" i="8"/>
  <c r="J26" i="3" s="1"/>
  <c r="G26" s="1"/>
  <c r="G23" i="8"/>
  <c r="J27" i="3" s="1"/>
  <c r="H18" i="8"/>
  <c r="K22" i="3" s="1"/>
  <c r="H19" i="8"/>
  <c r="K23" i="3" s="1"/>
  <c r="H20" i="8"/>
  <c r="K24" i="3" s="1"/>
  <c r="H21" i="8"/>
  <c r="K25" i="3" s="1"/>
  <c r="H25" s="1"/>
  <c r="H22" i="8"/>
  <c r="K26" i="3" s="1"/>
  <c r="H26" s="1"/>
  <c r="H23" i="8"/>
  <c r="K27" i="3" s="1"/>
  <c r="F18" i="29"/>
  <c r="L22" i="3" s="1"/>
  <c r="F19" i="29"/>
  <c r="L23" i="3" s="1"/>
  <c r="F20" i="29"/>
  <c r="L24" i="3" s="1"/>
  <c r="F21" i="29"/>
  <c r="L25" i="3" s="1"/>
  <c r="F22" i="29"/>
  <c r="L26" i="3" s="1"/>
  <c r="F23" i="29"/>
  <c r="L27" i="3" s="1"/>
  <c r="G18" i="29"/>
  <c r="M22" i="3" s="1"/>
  <c r="G19" i="29"/>
  <c r="M23" i="3" s="1"/>
  <c r="G20" i="29"/>
  <c r="M24" i="3" s="1"/>
  <c r="G24" s="1"/>
  <c r="G21" i="29"/>
  <c r="M25" i="3" s="1"/>
  <c r="G22" i="29"/>
  <c r="M26" i="3" s="1"/>
  <c r="G23" i="29"/>
  <c r="M27" i="3" s="1"/>
  <c r="H18" i="29"/>
  <c r="N22" i="3" s="1"/>
  <c r="H22" s="1"/>
  <c r="H19" i="29"/>
  <c r="N23" i="3" s="1"/>
  <c r="H20" i="29"/>
  <c r="N24" i="3" s="1"/>
  <c r="H24" s="1"/>
  <c r="H21" i="29"/>
  <c r="N25" i="3" s="1"/>
  <c r="H22" i="29"/>
  <c r="N26" i="3" s="1"/>
  <c r="H23" i="29"/>
  <c r="N27" i="3" s="1"/>
  <c r="O21"/>
  <c r="O20" s="1"/>
  <c r="P21"/>
  <c r="Q21"/>
  <c r="T21"/>
  <c r="T20" s="1"/>
  <c r="I23"/>
  <c r="F23" s="1"/>
  <c r="F20" i="8"/>
  <c r="I24" i="3" s="1"/>
  <c r="F21" i="8"/>
  <c r="I25" i="3" s="1"/>
  <c r="F25" s="1"/>
  <c r="F22" i="8"/>
  <c r="I26" i="3" s="1"/>
  <c r="F26" s="1"/>
  <c r="I27"/>
  <c r="J17" i="8"/>
  <c r="K17"/>
  <c r="M17"/>
  <c r="N17"/>
  <c r="O17"/>
  <c r="S17"/>
  <c r="T17"/>
  <c r="U17"/>
  <c r="I17"/>
  <c r="F17" s="1"/>
  <c r="L9" i="11"/>
  <c r="L52" s="1"/>
  <c r="M9"/>
  <c r="M52" s="1"/>
  <c r="O9"/>
  <c r="O52" s="1"/>
  <c r="P9"/>
  <c r="P52" s="1"/>
  <c r="R21"/>
  <c r="R37"/>
  <c r="S9"/>
  <c r="S52" s="1"/>
  <c r="U21"/>
  <c r="U37"/>
  <c r="V9"/>
  <c r="V52" s="1"/>
  <c r="I21"/>
  <c r="I37"/>
  <c r="J37"/>
  <c r="L37"/>
  <c r="M37"/>
  <c r="O37"/>
  <c r="P37"/>
  <c r="S37"/>
  <c r="V37"/>
  <c r="J21"/>
  <c r="M21"/>
  <c r="O21"/>
  <c r="P21"/>
  <c r="S21"/>
  <c r="V21"/>
  <c r="L35"/>
  <c r="L36"/>
  <c r="G22"/>
  <c r="H22"/>
  <c r="G23"/>
  <c r="G24"/>
  <c r="G25"/>
  <c r="G26"/>
  <c r="G27"/>
  <c r="G28"/>
  <c r="H30"/>
  <c r="G32"/>
  <c r="G38"/>
  <c r="G39"/>
  <c r="G41"/>
  <c r="G44"/>
  <c r="G45"/>
  <c r="G47"/>
  <c r="H47"/>
  <c r="G48"/>
  <c r="G49"/>
  <c r="H20"/>
  <c r="G20"/>
  <c r="F20"/>
  <c r="G11"/>
  <c r="G12"/>
  <c r="G13"/>
  <c r="G14"/>
  <c r="G15"/>
  <c r="G16"/>
  <c r="H16"/>
  <c r="G17"/>
  <c r="H17"/>
  <c r="G18"/>
  <c r="H18"/>
  <c r="J17" i="29"/>
  <c r="J16"/>
  <c r="J32"/>
  <c r="G32" s="1"/>
  <c r="M17"/>
  <c r="M16" s="1"/>
  <c r="M32"/>
  <c r="S17"/>
  <c r="S16" s="1"/>
  <c r="S32"/>
  <c r="V17"/>
  <c r="V16" s="1"/>
  <c r="V32"/>
  <c r="Y17"/>
  <c r="Y16"/>
  <c r="Y32"/>
  <c r="AB17"/>
  <c r="AB16" s="1"/>
  <c r="AB32"/>
  <c r="AE17"/>
  <c r="AE16" s="1"/>
  <c r="AE14" s="1"/>
  <c r="AE32"/>
  <c r="AN17"/>
  <c r="AN16" s="1"/>
  <c r="AN32"/>
  <c r="K17"/>
  <c r="K16"/>
  <c r="K32"/>
  <c r="N17"/>
  <c r="N16" s="1"/>
  <c r="H25"/>
  <c r="N32"/>
  <c r="T17"/>
  <c r="T16" s="1"/>
  <c r="T14" s="1"/>
  <c r="T32"/>
  <c r="W17"/>
  <c r="W16" s="1"/>
  <c r="W32"/>
  <c r="W14"/>
  <c r="W12" s="1"/>
  <c r="W10" s="1"/>
  <c r="Z17"/>
  <c r="Z16"/>
  <c r="Z32"/>
  <c r="AC17"/>
  <c r="AC16" s="1"/>
  <c r="AC32"/>
  <c r="AC14"/>
  <c r="AC12" s="1"/>
  <c r="AC10" s="1"/>
  <c r="AF17"/>
  <c r="AF16"/>
  <c r="AF32"/>
  <c r="AO17"/>
  <c r="AO16" s="1"/>
  <c r="AO32"/>
  <c r="AO14"/>
  <c r="AO12" s="1"/>
  <c r="AO10" s="1"/>
  <c r="I10"/>
  <c r="L17"/>
  <c r="L16" s="1"/>
  <c r="L32"/>
  <c r="F32" s="1"/>
  <c r="R17"/>
  <c r="R16"/>
  <c r="R32"/>
  <c r="U17"/>
  <c r="U16"/>
  <c r="U32"/>
  <c r="X17"/>
  <c r="X16" s="1"/>
  <c r="X32"/>
  <c r="AA17"/>
  <c r="AA16" s="1"/>
  <c r="AA14" s="1"/>
  <c r="AA32"/>
  <c r="AD17"/>
  <c r="AD16" s="1"/>
  <c r="AD32"/>
  <c r="AM17"/>
  <c r="AM16"/>
  <c r="AM32"/>
  <c r="P51"/>
  <c r="Q51"/>
  <c r="AG51"/>
  <c r="AH51"/>
  <c r="AI51"/>
  <c r="O17"/>
  <c r="P17"/>
  <c r="Q17"/>
  <c r="AG17"/>
  <c r="AH17"/>
  <c r="AI17"/>
  <c r="I46"/>
  <c r="I45" s="1"/>
  <c r="F25"/>
  <c r="I32"/>
  <c r="J10" i="8"/>
  <c r="K10"/>
  <c r="M10"/>
  <c r="N10"/>
  <c r="O10"/>
  <c r="S10"/>
  <c r="T10"/>
  <c r="U10"/>
  <c r="U52" s="1"/>
  <c r="I10"/>
  <c r="F10" s="1"/>
  <c r="U48"/>
  <c r="M48" s="1"/>
  <c r="I48" s="1"/>
  <c r="I16"/>
  <c r="I33"/>
  <c r="D9"/>
  <c r="C9"/>
  <c r="E9" s="1"/>
  <c r="G9" s="1"/>
  <c r="F9"/>
  <c r="H9" s="1"/>
  <c r="D8" i="11"/>
  <c r="E8" s="1"/>
  <c r="D9" i="29"/>
  <c r="F9" s="1"/>
  <c r="H9" s="1"/>
  <c r="J9" s="1"/>
  <c r="L9" s="1"/>
  <c r="N9" s="1"/>
  <c r="P9" s="1"/>
  <c r="R9" s="1"/>
  <c r="T9" s="1"/>
  <c r="V9" s="1"/>
  <c r="X9" s="1"/>
  <c r="Z9" s="1"/>
  <c r="AB9" s="1"/>
  <c r="AD9" s="1"/>
  <c r="AF9" s="1"/>
  <c r="AH9" s="1"/>
  <c r="C9"/>
  <c r="E9"/>
  <c r="G9" s="1"/>
  <c r="I9" s="1"/>
  <c r="K9" s="1"/>
  <c r="M9" s="1"/>
  <c r="O9" s="1"/>
  <c r="Q9" s="1"/>
  <c r="S9" s="1"/>
  <c r="U9" s="1"/>
  <c r="W9" s="1"/>
  <c r="Y9" s="1"/>
  <c r="AA9" s="1"/>
  <c r="AC9" s="1"/>
  <c r="AE9" s="1"/>
  <c r="AG9" s="1"/>
  <c r="AI9" s="1"/>
  <c r="F44" i="3"/>
  <c r="G30" i="8"/>
  <c r="J34" i="3" s="1"/>
  <c r="F30" i="8"/>
  <c r="I34" i="3" s="1"/>
  <c r="F34" i="8"/>
  <c r="I38" i="3" s="1"/>
  <c r="O32" i="29"/>
  <c r="P32"/>
  <c r="Q32"/>
  <c r="AG32"/>
  <c r="AH32"/>
  <c r="AI32"/>
  <c r="AH16"/>
  <c r="AI16"/>
  <c r="O16"/>
  <c r="O14" s="1"/>
  <c r="O49" s="1"/>
  <c r="O48" s="1"/>
  <c r="AG16"/>
  <c r="AG14" s="1"/>
  <c r="P16"/>
  <c r="Q16"/>
  <c r="Q14"/>
  <c r="F13"/>
  <c r="G13"/>
  <c r="H13"/>
  <c r="H30"/>
  <c r="H31"/>
  <c r="G17"/>
  <c r="G27"/>
  <c r="H27"/>
  <c r="G29"/>
  <c r="H29"/>
  <c r="F33"/>
  <c r="G33"/>
  <c r="M38" i="3" s="1"/>
  <c r="H33" i="29"/>
  <c r="N38" i="3" s="1"/>
  <c r="F34" i="29"/>
  <c r="L39" i="3" s="1"/>
  <c r="G34" i="29"/>
  <c r="H34"/>
  <c r="N39" i="3" s="1"/>
  <c r="F35" i="29"/>
  <c r="L40" i="3" s="1"/>
  <c r="G35" i="29"/>
  <c r="M40" i="3" s="1"/>
  <c r="H35" i="29"/>
  <c r="F36"/>
  <c r="G36"/>
  <c r="H36"/>
  <c r="N41" i="3" s="1"/>
  <c r="F37" i="29"/>
  <c r="L42" i="3" s="1"/>
  <c r="G37" i="29"/>
  <c r="H37"/>
  <c r="N42" i="3" s="1"/>
  <c r="G38" i="29"/>
  <c r="H38"/>
  <c r="N43" i="3" s="1"/>
  <c r="F39" i="29"/>
  <c r="L45" i="3" s="1"/>
  <c r="G39" i="29"/>
  <c r="H39"/>
  <c r="N45" i="3" s="1"/>
  <c r="F40" i="29"/>
  <c r="L46" i="3" s="1"/>
  <c r="G40" i="29"/>
  <c r="H40"/>
  <c r="N46" i="3"/>
  <c r="F41" i="29"/>
  <c r="G41"/>
  <c r="M47" i="3" s="1"/>
  <c r="H41" i="29"/>
  <c r="N47" i="3" s="1"/>
  <c r="F42" i="29"/>
  <c r="L48" i="3" s="1"/>
  <c r="G42" i="29"/>
  <c r="H42"/>
  <c r="N48" i="3" s="1"/>
  <c r="F43" i="29"/>
  <c r="L49" i="3" s="1"/>
  <c r="G43" i="29"/>
  <c r="H43"/>
  <c r="H44"/>
  <c r="O46"/>
  <c r="O45" s="1"/>
  <c r="P46"/>
  <c r="P45" s="1"/>
  <c r="Q46"/>
  <c r="Q45" s="1"/>
  <c r="AG46"/>
  <c r="AG45" s="1"/>
  <c r="AH46"/>
  <c r="AH45" s="1"/>
  <c r="AI46"/>
  <c r="AI45" s="1"/>
  <c r="H52"/>
  <c r="J33" i="8"/>
  <c r="K33"/>
  <c r="M33"/>
  <c r="N33"/>
  <c r="O33"/>
  <c r="S33"/>
  <c r="T33"/>
  <c r="U33"/>
  <c r="G34"/>
  <c r="J38" i="3" s="1"/>
  <c r="G35" i="8"/>
  <c r="J39" i="3" s="1"/>
  <c r="G36" i="8"/>
  <c r="J40" i="3" s="1"/>
  <c r="G37" i="8"/>
  <c r="J41" i="3" s="1"/>
  <c r="G38" i="8"/>
  <c r="J42" i="3" s="1"/>
  <c r="G39" i="8"/>
  <c r="J43" i="3" s="1"/>
  <c r="G40" i="8"/>
  <c r="J45" i="3" s="1"/>
  <c r="G41" i="8"/>
  <c r="J46" i="3" s="1"/>
  <c r="G42" i="8"/>
  <c r="J47" i="3" s="1"/>
  <c r="G43" i="8"/>
  <c r="J48" i="3" s="1"/>
  <c r="G44" i="8"/>
  <c r="J49" i="3" s="1"/>
  <c r="H34" i="8"/>
  <c r="K38" i="3" s="1"/>
  <c r="H35" i="8"/>
  <c r="K39" i="3" s="1"/>
  <c r="H36" i="8"/>
  <c r="K40" i="3" s="1"/>
  <c r="H37" i="8"/>
  <c r="K41" i="3" s="1"/>
  <c r="H38" i="8"/>
  <c r="K42" i="3" s="1"/>
  <c r="H39" i="8"/>
  <c r="K43" i="3" s="1"/>
  <c r="H43" s="1"/>
  <c r="H40" i="8"/>
  <c r="K45" i="3" s="1"/>
  <c r="H41" i="8"/>
  <c r="K46" i="3" s="1"/>
  <c r="H42" i="8"/>
  <c r="K47" i="3" s="1"/>
  <c r="H47" s="1"/>
  <c r="H43" i="8"/>
  <c r="K48" i="3" s="1"/>
  <c r="H44" i="8"/>
  <c r="K49" i="3" s="1"/>
  <c r="L38"/>
  <c r="L41"/>
  <c r="L43"/>
  <c r="L47"/>
  <c r="M39"/>
  <c r="M41"/>
  <c r="M42"/>
  <c r="M43"/>
  <c r="M45"/>
  <c r="M46"/>
  <c r="M48"/>
  <c r="M49"/>
  <c r="N40"/>
  <c r="N49"/>
  <c r="O37"/>
  <c r="P37"/>
  <c r="Q37"/>
  <c r="F35" i="8"/>
  <c r="I39" i="3" s="1"/>
  <c r="I40"/>
  <c r="F37" i="8"/>
  <c r="I41" i="3" s="1"/>
  <c r="F38" i="8"/>
  <c r="I42" i="3" s="1"/>
  <c r="I43"/>
  <c r="F40" i="8"/>
  <c r="I45" i="3" s="1"/>
  <c r="F41" i="8"/>
  <c r="I46" i="3" s="1"/>
  <c r="I47"/>
  <c r="F43" i="8"/>
  <c r="I48" i="3" s="1"/>
  <c r="F44" i="8"/>
  <c r="I49" i="3" s="1"/>
  <c r="H31" i="8"/>
  <c r="I35" i="3" s="1"/>
  <c r="F35" s="1"/>
  <c r="H32" i="8"/>
  <c r="I36" i="3" s="1"/>
  <c r="F36" s="1"/>
  <c r="F47" i="11"/>
  <c r="O16" i="8"/>
  <c r="N33" i="3"/>
  <c r="M33"/>
  <c r="K33"/>
  <c r="J33"/>
  <c r="F28" i="8"/>
  <c r="S53" i="3"/>
  <c r="S56"/>
  <c r="S58"/>
  <c r="M53"/>
  <c r="N53"/>
  <c r="M56"/>
  <c r="N56"/>
  <c r="M58"/>
  <c r="L53"/>
  <c r="L56"/>
  <c r="L58"/>
  <c r="I53"/>
  <c r="J53"/>
  <c r="I56"/>
  <c r="F56" s="1"/>
  <c r="J56"/>
  <c r="K56"/>
  <c r="I58"/>
  <c r="J58"/>
  <c r="W53" i="11"/>
  <c r="O53" s="1"/>
  <c r="L53" s="1"/>
  <c r="L50"/>
  <c r="S30" i="3"/>
  <c r="N58"/>
  <c r="M34"/>
  <c r="M29" s="1"/>
  <c r="N34"/>
  <c r="N29" s="1"/>
  <c r="M16" i="8"/>
  <c r="M14" s="1"/>
  <c r="D14" i="12"/>
  <c r="D15"/>
  <c r="E9"/>
  <c r="F9" s="1"/>
  <c r="G9" s="1"/>
  <c r="H9" s="1"/>
  <c r="I9" s="1"/>
  <c r="J9" s="1"/>
  <c r="K9" s="1"/>
  <c r="L9" s="1"/>
  <c r="G28" i="8"/>
  <c r="T16"/>
  <c r="T9" i="3"/>
  <c r="O9"/>
  <c r="D11" i="12"/>
  <c r="H45" i="8"/>
  <c r="H53"/>
  <c r="K58" i="3" s="1"/>
  <c r="F28"/>
  <c r="K16" i="8"/>
  <c r="J16"/>
  <c r="K47"/>
  <c r="K46" s="1"/>
  <c r="J47"/>
  <c r="J46" s="1"/>
  <c r="G32" i="3"/>
  <c r="S13"/>
  <c r="F13" s="1"/>
  <c r="G25" i="29"/>
  <c r="P14"/>
  <c r="P49" s="1"/>
  <c r="P48" s="1"/>
  <c r="AI14"/>
  <c r="AI49" s="1"/>
  <c r="AI48" s="1"/>
  <c r="H32"/>
  <c r="AH14"/>
  <c r="AH12" s="1"/>
  <c r="K34" i="3"/>
  <c r="H33" i="8"/>
  <c r="G17"/>
  <c r="H17"/>
  <c r="F17" i="29"/>
  <c r="G25" i="8"/>
  <c r="U16"/>
  <c r="U14" s="1"/>
  <c r="U50" s="1"/>
  <c r="U49" s="1"/>
  <c r="S16"/>
  <c r="N16"/>
  <c r="N14" s="1"/>
  <c r="N50" s="1"/>
  <c r="N49" s="1"/>
  <c r="W49" i="29"/>
  <c r="W48" s="1"/>
  <c r="AH49"/>
  <c r="AH48" s="1"/>
  <c r="S47" i="8"/>
  <c r="S46" s="1"/>
  <c r="U47"/>
  <c r="U46" s="1"/>
  <c r="J57" i="3"/>
  <c r="T47" i="8"/>
  <c r="T46" s="1"/>
  <c r="AI12" i="29"/>
  <c r="O47" i="8"/>
  <c r="O46" s="1"/>
  <c r="P12" i="29"/>
  <c r="H32" i="3"/>
  <c r="H25" i="8"/>
  <c r="H10"/>
  <c r="H47" s="1"/>
  <c r="K52" i="3" s="1"/>
  <c r="S14" i="8"/>
  <c r="S50" s="1"/>
  <c r="S49" s="1"/>
  <c r="M47"/>
  <c r="M46" s="1"/>
  <c r="N47"/>
  <c r="N46" s="1"/>
  <c r="G10"/>
  <c r="J12" i="3" s="1"/>
  <c r="K57"/>
  <c r="L29" l="1"/>
  <c r="F16" i="8"/>
  <c r="F33"/>
  <c r="M50"/>
  <c r="M49" s="1"/>
  <c r="AK51" i="29"/>
  <c r="AK46"/>
  <c r="AK45" s="1"/>
  <c r="H38" i="3"/>
  <c r="AN9" i="29"/>
  <c r="AK9"/>
  <c r="AM9"/>
  <c r="AO9" s="1"/>
  <c r="AJ9"/>
  <c r="AL9" s="1"/>
  <c r="AL46"/>
  <c r="AL45" s="1"/>
  <c r="AL51"/>
  <c r="F47" i="3"/>
  <c r="I47" i="8"/>
  <c r="W29" i="3"/>
  <c r="U29"/>
  <c r="S29"/>
  <c r="R8"/>
  <c r="S8" s="1"/>
  <c r="T8" s="1"/>
  <c r="U8" s="1"/>
  <c r="V8" s="1"/>
  <c r="W8" s="1"/>
  <c r="X8" s="1"/>
  <c r="G34"/>
  <c r="J29"/>
  <c r="K29"/>
  <c r="H34"/>
  <c r="F29"/>
  <c r="G22"/>
  <c r="F34"/>
  <c r="X29"/>
  <c r="V29"/>
  <c r="T29"/>
  <c r="F45"/>
  <c r="H42"/>
  <c r="Q12" i="29"/>
  <c r="Q49"/>
  <c r="Q48" s="1"/>
  <c r="AG12"/>
  <c r="AG49"/>
  <c r="AG48" s="1"/>
  <c r="T12"/>
  <c r="T10" s="1"/>
  <c r="T49"/>
  <c r="T48" s="1"/>
  <c r="S14"/>
  <c r="G16"/>
  <c r="G14" s="1"/>
  <c r="G49" s="1"/>
  <c r="M37" i="3"/>
  <c r="H16" i="29"/>
  <c r="H14" s="1"/>
  <c r="H49" s="1"/>
  <c r="H48" s="1"/>
  <c r="N54" i="3" s="1"/>
  <c r="AE12" i="29"/>
  <c r="AE10" s="1"/>
  <c r="AE49"/>
  <c r="AE48" s="1"/>
  <c r="F40" i="3"/>
  <c r="AM14" i="29"/>
  <c r="AM49" s="1"/>
  <c r="AM48" s="1"/>
  <c r="AD14"/>
  <c r="U14"/>
  <c r="U49" s="1"/>
  <c r="U48" s="1"/>
  <c r="AN14"/>
  <c r="Y14"/>
  <c r="V14"/>
  <c r="AO49"/>
  <c r="AO48" s="1"/>
  <c r="AC49"/>
  <c r="AC48" s="1"/>
  <c r="H17"/>
  <c r="H41" i="3"/>
  <c r="H39"/>
  <c r="I14" i="29"/>
  <c r="I49" s="1"/>
  <c r="I48" s="1"/>
  <c r="AB14"/>
  <c r="G33" i="8"/>
  <c r="H40" i="3"/>
  <c r="G43"/>
  <c r="F27"/>
  <c r="F41"/>
  <c r="H46"/>
  <c r="F24"/>
  <c r="H21" i="11"/>
  <c r="H37"/>
  <c r="F58" i="3"/>
  <c r="T18"/>
  <c r="G47"/>
  <c r="G42"/>
  <c r="G40"/>
  <c r="I19" i="11"/>
  <c r="R19"/>
  <c r="R55" s="1"/>
  <c r="R54" s="1"/>
  <c r="I12"/>
  <c r="I55"/>
  <c r="I54" s="1"/>
  <c r="G9"/>
  <c r="L19"/>
  <c r="L55" s="1"/>
  <c r="L54" s="1"/>
  <c r="V19"/>
  <c r="V55" s="1"/>
  <c r="V54" s="1"/>
  <c r="S19"/>
  <c r="S55" s="1"/>
  <c r="S54" s="1"/>
  <c r="O19"/>
  <c r="O55" s="1"/>
  <c r="O54" s="1"/>
  <c r="W19"/>
  <c r="W55" s="1"/>
  <c r="W54" s="1"/>
  <c r="F53" i="3"/>
  <c r="T19" i="11"/>
  <c r="T55" s="1"/>
  <c r="T54" s="1"/>
  <c r="Q19"/>
  <c r="Q55" s="1"/>
  <c r="Q54" s="1"/>
  <c r="U12" i="3"/>
  <c r="W12"/>
  <c r="G12" s="1"/>
  <c r="U27"/>
  <c r="G27" s="1"/>
  <c r="W27"/>
  <c r="H27" s="1"/>
  <c r="J19" i="11"/>
  <c r="F21"/>
  <c r="U16" i="3"/>
  <c r="G16" s="1"/>
  <c r="W16"/>
  <c r="H16" s="1"/>
  <c r="U22"/>
  <c r="W22"/>
  <c r="G30" i="11"/>
  <c r="N19"/>
  <c r="N55" s="1"/>
  <c r="N54" s="1"/>
  <c r="F30"/>
  <c r="J14" i="8"/>
  <c r="J50" s="1"/>
  <c r="J49" s="1"/>
  <c r="T14"/>
  <c r="T50" s="1"/>
  <c r="T49" s="1"/>
  <c r="G53" i="3"/>
  <c r="H16" i="8"/>
  <c r="K14"/>
  <c r="K50" s="1"/>
  <c r="K49" s="1"/>
  <c r="O14"/>
  <c r="O50" s="1"/>
  <c r="O49" s="1"/>
  <c r="X18" i="3"/>
  <c r="J9" i="8"/>
  <c r="M9" s="1"/>
  <c r="V18" i="3"/>
  <c r="I9" i="8"/>
  <c r="K9" s="1"/>
  <c r="N9" s="1"/>
  <c r="L9"/>
  <c r="F37" i="11"/>
  <c r="F43" i="3"/>
  <c r="U19" i="11"/>
  <c r="U55" s="1"/>
  <c r="U54" s="1"/>
  <c r="P19"/>
  <c r="P55" s="1"/>
  <c r="P54" s="1"/>
  <c r="L51"/>
  <c r="G37"/>
  <c r="M19"/>
  <c r="M55" s="1"/>
  <c r="M54" s="1"/>
  <c r="F22" i="3"/>
  <c r="K14" i="29"/>
  <c r="J14"/>
  <c r="F42" i="3"/>
  <c r="N14" i="29"/>
  <c r="M14"/>
  <c r="L14"/>
  <c r="F14" s="1"/>
  <c r="G16" i="8"/>
  <c r="G14" s="1"/>
  <c r="G50" s="1"/>
  <c r="G49" s="1"/>
  <c r="J54" i="3" s="1"/>
  <c r="H14" i="8"/>
  <c r="H50" s="1"/>
  <c r="K55" i="3" s="1"/>
  <c r="G47" i="8"/>
  <c r="J52" i="3" s="1"/>
  <c r="W37"/>
  <c r="U37"/>
  <c r="O18"/>
  <c r="G29"/>
  <c r="H45"/>
  <c r="G46"/>
  <c r="G41"/>
  <c r="G39"/>
  <c r="F46"/>
  <c r="G45"/>
  <c r="N21"/>
  <c r="N20" s="1"/>
  <c r="L21"/>
  <c r="L20" s="1"/>
  <c r="S21"/>
  <c r="S20" s="1"/>
  <c r="J9"/>
  <c r="D17" i="12"/>
  <c r="D10" s="1"/>
  <c r="G38" i="3"/>
  <c r="J37"/>
  <c r="N37"/>
  <c r="I46" i="8"/>
  <c r="H48"/>
  <c r="AM12" i="29"/>
  <c r="AM10" s="1"/>
  <c r="AO51"/>
  <c r="AO46"/>
  <c r="AO45" s="1"/>
  <c r="AC51"/>
  <c r="AC46"/>
  <c r="AC45" s="1"/>
  <c r="W51"/>
  <c r="W46"/>
  <c r="W45" s="1"/>
  <c r="K12" i="3"/>
  <c r="K37"/>
  <c r="F39"/>
  <c r="L37"/>
  <c r="I37"/>
  <c r="F38"/>
  <c r="AA49" i="29"/>
  <c r="AA48" s="1"/>
  <c r="AA12"/>
  <c r="AA10" s="1"/>
  <c r="F16"/>
  <c r="X14"/>
  <c r="R14"/>
  <c r="I21" i="3"/>
  <c r="F32"/>
  <c r="F11" i="11"/>
  <c r="S11" i="3" s="1"/>
  <c r="W9" i="11"/>
  <c r="H11"/>
  <c r="U11" i="3" s="1"/>
  <c r="G52" i="11"/>
  <c r="G51" s="1"/>
  <c r="O51"/>
  <c r="I14" i="8"/>
  <c r="I50" s="1"/>
  <c r="I49" s="1"/>
  <c r="F25"/>
  <c r="AF14" i="29"/>
  <c r="Z14"/>
  <c r="I9" i="11"/>
  <c r="F16"/>
  <c r="U9"/>
  <c r="U52" s="1"/>
  <c r="U51" s="1"/>
  <c r="S16" i="3"/>
  <c r="F16" s="1"/>
  <c r="R9" i="11"/>
  <c r="R52" s="1"/>
  <c r="R51" s="1"/>
  <c r="M21" i="3"/>
  <c r="M20" s="1"/>
  <c r="M18" s="1"/>
  <c r="K21"/>
  <c r="U21"/>
  <c r="U20" s="1"/>
  <c r="U18" s="1"/>
  <c r="S37"/>
  <c r="J21"/>
  <c r="G21" i="11"/>
  <c r="L49" i="29" l="1"/>
  <c r="L48" s="1"/>
  <c r="F14" i="8"/>
  <c r="F49" i="29"/>
  <c r="L55" i="3" s="1"/>
  <c r="S9" i="8"/>
  <c r="U9" s="1"/>
  <c r="W9" s="1"/>
  <c r="AB9" s="1"/>
  <c r="AD9" s="1"/>
  <c r="Q9"/>
  <c r="O9"/>
  <c r="T9" s="1"/>
  <c r="V9" s="1"/>
  <c r="X9" s="1"/>
  <c r="AC9" s="1"/>
  <c r="P9"/>
  <c r="R9" s="1"/>
  <c r="U10" i="29"/>
  <c r="U51" s="1"/>
  <c r="N55" i="3"/>
  <c r="H55" s="1"/>
  <c r="V12" i="29"/>
  <c r="V10" s="1"/>
  <c r="V49"/>
  <c r="V48" s="1"/>
  <c r="AN12"/>
  <c r="AN10" s="1"/>
  <c r="AN49"/>
  <c r="AN48" s="1"/>
  <c r="AD12"/>
  <c r="AD10" s="1"/>
  <c r="AD49"/>
  <c r="AD48" s="1"/>
  <c r="AE46"/>
  <c r="AE45" s="1"/>
  <c r="AE51"/>
  <c r="S12"/>
  <c r="S49"/>
  <c r="S48" s="1"/>
  <c r="T46"/>
  <c r="T45" s="1"/>
  <c r="T51"/>
  <c r="AB12"/>
  <c r="AB10" s="1"/>
  <c r="AB49"/>
  <c r="AB48" s="1"/>
  <c r="Y12"/>
  <c r="Y10" s="1"/>
  <c r="Y49"/>
  <c r="Y48" s="1"/>
  <c r="M55" i="3"/>
  <c r="G48" i="29"/>
  <c r="M54" i="3" s="1"/>
  <c r="G54" s="1"/>
  <c r="H37"/>
  <c r="W21"/>
  <c r="W20" s="1"/>
  <c r="G19" i="11"/>
  <c r="G55" s="1"/>
  <c r="G54" s="1"/>
  <c r="S18" i="3"/>
  <c r="G37"/>
  <c r="W18"/>
  <c r="H19" i="11"/>
  <c r="H55" s="1"/>
  <c r="W9" i="3"/>
  <c r="F19" i="11"/>
  <c r="F9"/>
  <c r="F55"/>
  <c r="F54" s="1"/>
  <c r="S54" i="3" s="1"/>
  <c r="H29"/>
  <c r="L18"/>
  <c r="K10" i="29"/>
  <c r="K46" s="1"/>
  <c r="K45" s="1"/>
  <c r="K49"/>
  <c r="K48" s="1"/>
  <c r="J10"/>
  <c r="J49"/>
  <c r="J48" s="1"/>
  <c r="N10"/>
  <c r="N46" s="1"/>
  <c r="N45" s="1"/>
  <c r="N49"/>
  <c r="N48" s="1"/>
  <c r="M10"/>
  <c r="M46" s="1"/>
  <c r="M45" s="1"/>
  <c r="M49"/>
  <c r="M48" s="1"/>
  <c r="J55" i="3"/>
  <c r="H49" i="8"/>
  <c r="K54" i="3" s="1"/>
  <c r="H54" s="1"/>
  <c r="G46" i="8"/>
  <c r="J51" i="3" s="1"/>
  <c r="F47" i="8"/>
  <c r="I12" i="3"/>
  <c r="I9" s="1"/>
  <c r="G21"/>
  <c r="J20"/>
  <c r="F12" i="11"/>
  <c r="S12" i="3" s="1"/>
  <c r="AF12" i="29"/>
  <c r="AF10" s="1"/>
  <c r="AF49"/>
  <c r="AF48" s="1"/>
  <c r="W52" i="11"/>
  <c r="H9"/>
  <c r="F21" i="3"/>
  <c r="I20"/>
  <c r="M57"/>
  <c r="R10" i="29"/>
  <c r="R49"/>
  <c r="R48" s="1"/>
  <c r="X12"/>
  <c r="X10" s="1"/>
  <c r="X49"/>
  <c r="X48" s="1"/>
  <c r="AA51"/>
  <c r="AA46"/>
  <c r="AA45" s="1"/>
  <c r="L10"/>
  <c r="F10" s="1"/>
  <c r="K20" i="3"/>
  <c r="I52" i="11"/>
  <c r="Z49" i="29"/>
  <c r="Z48" s="1"/>
  <c r="Z12"/>
  <c r="G11" i="3"/>
  <c r="U9"/>
  <c r="F11"/>
  <c r="F50" i="8"/>
  <c r="F48" i="29"/>
  <c r="L54" i="3" s="1"/>
  <c r="F37"/>
  <c r="N18"/>
  <c r="H12"/>
  <c r="K9"/>
  <c r="AM46" i="29"/>
  <c r="AM45" s="1"/>
  <c r="AM51"/>
  <c r="K53" i="3"/>
  <c r="H53" s="1"/>
  <c r="H46" i="8"/>
  <c r="K51" i="3" s="1"/>
  <c r="U46" i="29" l="1"/>
  <c r="U45" s="1"/>
  <c r="J46"/>
  <c r="J45" s="1"/>
  <c r="S10"/>
  <c r="G12"/>
  <c r="AD51"/>
  <c r="AD46"/>
  <c r="AD45" s="1"/>
  <c r="AN51"/>
  <c r="AN46"/>
  <c r="AN45" s="1"/>
  <c r="V51"/>
  <c r="V46"/>
  <c r="V45" s="1"/>
  <c r="G55" i="3"/>
  <c r="Y46" i="29"/>
  <c r="Y45" s="1"/>
  <c r="Y51"/>
  <c r="AB51"/>
  <c r="AB46"/>
  <c r="AB45" s="1"/>
  <c r="H21" i="3"/>
  <c r="W55"/>
  <c r="U55"/>
  <c r="S55"/>
  <c r="H54" i="11"/>
  <c r="W54" i="3" s="1"/>
  <c r="F12"/>
  <c r="I52"/>
  <c r="F46" i="8"/>
  <c r="I51" i="3" s="1"/>
  <c r="S9"/>
  <c r="F49" i="8"/>
  <c r="I54" i="3" s="1"/>
  <c r="F54" s="1"/>
  <c r="I55"/>
  <c r="F52" i="11"/>
  <c r="I51"/>
  <c r="H52"/>
  <c r="W51"/>
  <c r="AF51" i="29"/>
  <c r="AF46"/>
  <c r="AF45" s="1"/>
  <c r="G20" i="3"/>
  <c r="G18" s="1"/>
  <c r="J18"/>
  <c r="Z10" i="29"/>
  <c r="H12"/>
  <c r="H20" i="3"/>
  <c r="H18" s="1"/>
  <c r="K18"/>
  <c r="L46" i="29"/>
  <c r="L45" s="1"/>
  <c r="X51"/>
  <c r="X46"/>
  <c r="X45" s="1"/>
  <c r="R51"/>
  <c r="R46"/>
  <c r="R45" s="1"/>
  <c r="F20" i="3"/>
  <c r="F18" s="1"/>
  <c r="I18"/>
  <c r="S51" i="29" l="1"/>
  <c r="S46"/>
  <c r="S45" s="1"/>
  <c r="G10"/>
  <c r="U54" i="3"/>
  <c r="F55"/>
  <c r="W52"/>
  <c r="W51"/>
  <c r="L15"/>
  <c r="F46" i="29"/>
  <c r="Z46"/>
  <c r="Z45" s="1"/>
  <c r="Z51"/>
  <c r="H10"/>
  <c r="U52" i="3"/>
  <c r="H51" i="11"/>
  <c r="U51" i="3" s="1"/>
  <c r="F51" i="11"/>
  <c r="S51" i="3" s="1"/>
  <c r="S52"/>
  <c r="M15" l="1"/>
  <c r="G46" i="29"/>
  <c r="N57" i="3"/>
  <c r="H46" i="29"/>
  <c r="N15" i="3"/>
  <c r="F15"/>
  <c r="L9"/>
  <c r="F9" s="1"/>
  <c r="L52"/>
  <c r="F52" s="1"/>
  <c r="F45" i="29"/>
  <c r="L51" i="3" s="1"/>
  <c r="F51" s="1"/>
  <c r="G15" l="1"/>
  <c r="M9"/>
  <c r="G9" s="1"/>
  <c r="M52"/>
  <c r="G52" s="1"/>
  <c r="G45" i="29"/>
  <c r="M51" i="3" s="1"/>
  <c r="G51" s="1"/>
  <c r="N52"/>
  <c r="H52" s="1"/>
  <c r="H45" i="29"/>
  <c r="N51" i="3" s="1"/>
  <c r="H51" s="1"/>
  <c r="N9"/>
  <c r="H9" s="1"/>
  <c r="H15"/>
</calcChain>
</file>

<file path=xl/sharedStrings.xml><?xml version="1.0" encoding="utf-8"?>
<sst xmlns="http://schemas.openxmlformats.org/spreadsheetml/2006/main" count="871" uniqueCount="265">
  <si>
    <t>по ОКПО</t>
  </si>
  <si>
    <t>ИНН/КПП</t>
  </si>
  <si>
    <t>по ОКВ</t>
  </si>
  <si>
    <t>по ОКЕИ</t>
  </si>
  <si>
    <t>Наименование показателя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</si>
  <si>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</si>
  <si>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</si>
  <si>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</si>
  <si>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</si>
  <si>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</si>
  <si>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государственного (муниципального)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</si>
  <si>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</si>
  <si>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</si>
  <si>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</si>
  <si>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</si>
  <si>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Доходы от собственности</t>
  </si>
  <si>
    <t>120</t>
  </si>
  <si>
    <t>180</t>
  </si>
  <si>
    <t>130</t>
  </si>
  <si>
    <t>244</t>
  </si>
  <si>
    <t>Заработная плата</t>
  </si>
  <si>
    <t>111</t>
  </si>
  <si>
    <t>Коммунальные услуги</t>
  </si>
  <si>
    <t>Начисления на выплаты по оплате труда</t>
  </si>
  <si>
    <t>119</t>
  </si>
  <si>
    <t>112</t>
  </si>
  <si>
    <t>Прочие работы, услуги</t>
  </si>
  <si>
    <t>851</t>
  </si>
  <si>
    <t>853</t>
  </si>
  <si>
    <t>Работы, услуги по содержанию имущества</t>
  </si>
  <si>
    <t>Транспортные услуги</t>
  </si>
  <si>
    <t>Увеличение стоимости основных средств</t>
  </si>
  <si>
    <t>Услуги связи</t>
  </si>
  <si>
    <t>Остаток средств на начало года</t>
  </si>
  <si>
    <t>500</t>
  </si>
  <si>
    <t>Остаток средств на конец года</t>
  </si>
  <si>
    <t>600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</si>
  <si>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</si>
  <si>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</si>
  <si>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</si>
  <si>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</si>
  <si>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</si>
  <si>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</si>
  <si>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</si>
  <si>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</si>
  <si>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Выбытие</t>
  </si>
  <si>
    <t>040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</si>
  <si>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</si>
  <si>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</si>
  <si>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</si>
  <si>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</si>
  <si>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КВР</t>
  </si>
  <si>
    <t>КОСГУ</t>
  </si>
  <si>
    <t xml:space="preserve"> Поступления от  доходов, всего: </t>
  </si>
  <si>
    <t>в том числе</t>
  </si>
  <si>
    <t>110</t>
  </si>
  <si>
    <t>Х</t>
  </si>
  <si>
    <t>Доходы от оказания услуг, работ</t>
  </si>
  <si>
    <t>Доходы от штрафов, пеней, иных сумм принудительного изъятия</t>
  </si>
  <si>
    <t>140</t>
  </si>
  <si>
    <t xml:space="preserve">Безвозмездные поступления от наднациональных организаций, правительств иностранных государств, международных финансовых организаций </t>
  </si>
  <si>
    <t xml:space="preserve">Иные субсидии, предоставленные из бюджета </t>
  </si>
  <si>
    <t>150</t>
  </si>
  <si>
    <t>Прочие доходы</t>
  </si>
  <si>
    <t>160</t>
  </si>
  <si>
    <t xml:space="preserve">Доходы от операций с активами </t>
  </si>
  <si>
    <t xml:space="preserve">в части основных средств </t>
  </si>
  <si>
    <t xml:space="preserve">в части материальных запасов </t>
  </si>
  <si>
    <t>410</t>
  </si>
  <si>
    <t>440</t>
  </si>
  <si>
    <t>Выплаты по расходам, всего:</t>
  </si>
  <si>
    <t>в том числе на:</t>
  </si>
  <si>
    <t>выплаты персоналу, всего:</t>
  </si>
  <si>
    <t>200</t>
  </si>
  <si>
    <t>210</t>
  </si>
  <si>
    <t xml:space="preserve">из них: оплата труда и начисления на выплаты по оплате труда учреждений </t>
  </si>
  <si>
    <t>211</t>
  </si>
  <si>
    <t>212</t>
  </si>
  <si>
    <t>213</t>
  </si>
  <si>
    <t>из них</t>
  </si>
  <si>
    <t>220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</si>
  <si>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</si>
  <si>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</si>
  <si>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</si>
  <si>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социальные и иные выплаты населению, всего </t>
  </si>
  <si>
    <t>уплату налогов, сборов и иных платежей, всего</t>
  </si>
  <si>
    <t>230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</si>
  <si>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</si>
  <si>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</si>
  <si>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</si>
  <si>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безвозмездные перечисления организациям </t>
  </si>
  <si>
    <t>240</t>
  </si>
  <si>
    <t>прочие расходы (кроме расходов на закупку товаров, работ, услуг)</t>
  </si>
  <si>
    <t>250</t>
  </si>
  <si>
    <t xml:space="preserve">расходы на закупку товаров, работ, услуг </t>
  </si>
  <si>
    <t>260</t>
  </si>
  <si>
    <t xml:space="preserve">Прочая закупка товаров, работ и услуг для обеспечения государственных (муниципальных) нужд </t>
  </si>
  <si>
    <t>221</t>
  </si>
  <si>
    <t>222</t>
  </si>
  <si>
    <t>223</t>
  </si>
  <si>
    <t>224</t>
  </si>
  <si>
    <t>225</t>
  </si>
  <si>
    <t>226</t>
  </si>
  <si>
    <t>310</t>
  </si>
  <si>
    <t xml:space="preserve">Увеличение стоимости нематериальных активов </t>
  </si>
  <si>
    <t>320</t>
  </si>
  <si>
    <t xml:space="preserve">Поступление финансовых активов, всего </t>
  </si>
  <si>
    <t>300</t>
  </si>
  <si>
    <t>из них: увеличение остатков средств</t>
  </si>
  <si>
    <t>прочие поступления</t>
  </si>
  <si>
    <t>Выбытие финансовых активов, всего</t>
  </si>
  <si>
    <t>из них: уменьшение остатков средств</t>
  </si>
  <si>
    <t>прочие выбытия</t>
  </si>
  <si>
    <t>400</t>
  </si>
  <si>
    <t>420</t>
  </si>
  <si>
    <t>Выплаты по расходам на закупку товаров, работ, услуг, всего</t>
  </si>
  <si>
    <t>в том числе: на оплату контрактов, заключенных до начала очередного финансового года:</t>
  </si>
  <si>
    <t>из них по источникам:</t>
  </si>
  <si>
    <t>субсидии на финансовое обеспечение выполнения государственного задания, всего</t>
  </si>
  <si>
    <t>субсидии, предоставляемые в соответствии с абзацем вторым пункта 1 статьи 78.1 Бюджетного кодекса Российской Федерации, всего</t>
  </si>
  <si>
    <t>субсидии на осуществление капитальных вложений, всего</t>
  </si>
  <si>
    <t>0001</t>
  </si>
  <si>
    <t>1001</t>
  </si>
  <si>
    <t>2001</t>
  </si>
  <si>
    <t>Таблица 2.1</t>
  </si>
  <si>
    <t xml:space="preserve">Сведения о средствах, поступающих во временное распоряжение учреждения </t>
  </si>
  <si>
    <t>Таблица 3</t>
  </si>
  <si>
    <t>Справочная информация</t>
  </si>
  <si>
    <t>Таблица 4</t>
  </si>
  <si>
    <t>Детализация показателей таблицы 2 в разрезе источников поступлений</t>
  </si>
  <si>
    <t>УТВЕРЖДАЮ:</t>
  </si>
  <si>
    <t>Муниципальное учреждение</t>
  </si>
  <si>
    <t>074</t>
  </si>
  <si>
    <t xml:space="preserve">Показатели по поступлениям и выплатам учреждения </t>
  </si>
  <si>
    <t>Таблица 2</t>
  </si>
  <si>
    <t xml:space="preserve">Поступления от  доходов, всего: </t>
  </si>
  <si>
    <t xml:space="preserve">Объем финансового обеспечения за счет поступлений от оказания услуг (выполнения работ) на платной основе и от иной приносящей доход деятельности (КВФО 2), руб </t>
  </si>
  <si>
    <t>субсидии на финансовое обеспечение выполнения муниципального задания, всего</t>
  </si>
  <si>
    <t xml:space="preserve"> Показатели выплат по расходам на закупку товаров, работ, услуг учреждения </t>
  </si>
  <si>
    <t>в соответствии с Федеральным законом от 5 апреля 2013 г. №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</si>
  <si>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 223-ФЗ "О закупках товаров, работ, услуг отдельными видами юридических лиц"</t>
  </si>
  <si>
    <t>всего (соответствует столбцу 8 таблицы 2)</t>
  </si>
  <si>
    <t>х</t>
  </si>
  <si>
    <t xml:space="preserve">на закупку товаров, работ, услуг по году начала закупки </t>
  </si>
  <si>
    <t>Таблица 1</t>
  </si>
  <si>
    <t xml:space="preserve"> Показатели финансового состояния учреждения </t>
  </si>
  <si>
    <t>№ п/п</t>
  </si>
  <si>
    <t>Сумма, тыс. руб.</t>
  </si>
  <si>
    <t>Нефинансовые активы, всего:</t>
  </si>
  <si>
    <t>из них: 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</si>
  <si>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</si>
  <si>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</si>
  <si>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</si>
  <si>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денежные средства учреждения, всего</t>
  </si>
  <si>
    <t>в том числе: 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</si>
  <si>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</si>
  <si>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</si>
  <si>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</si>
  <si>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</si>
  <si>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</si>
  <si>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</si>
  <si>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</si>
  <si>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</si>
  <si>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>2019 год</t>
  </si>
  <si>
    <t>2020 год</t>
  </si>
  <si>
    <t xml:space="preserve">   </t>
  </si>
  <si>
    <t>средства обязатель-ного медицин-ского страхо-вания</t>
  </si>
  <si>
    <t>всего (соответствует столбцу 7                     таблицы 2)</t>
  </si>
  <si>
    <t xml:space="preserve">Объем финансового обеспечения за счет субсидии на финансовое обеспечение выполнения государственного (муниципального) задания  (КВФО 5), руб </t>
  </si>
  <si>
    <t>Иные субсидии, предоставленные из бюджета</t>
  </si>
  <si>
    <t>СОГЛАСОВАНО:</t>
  </si>
  <si>
    <t xml:space="preserve">Директор </t>
  </si>
  <si>
    <t>Адрес учреждения</t>
  </si>
  <si>
    <t>Глава по БК</t>
  </si>
  <si>
    <t>Наименование органа, осуществляющего функции и полномочия учредителя</t>
  </si>
  <si>
    <t>Единица измерения: руб.</t>
  </si>
  <si>
    <t>1. Цели деятельности учреждения</t>
  </si>
  <si>
    <t>2. Основные виды деятельности</t>
  </si>
  <si>
    <t>3. Перечень услуг (работ)</t>
  </si>
  <si>
    <t xml:space="preserve">Реализация основных общеобразовательных программ начального общего образования; </t>
  </si>
  <si>
    <t xml:space="preserve">Реализация основных общеобразовательных программ основного общего образования; </t>
  </si>
  <si>
    <t>131</t>
  </si>
  <si>
    <t>141</t>
  </si>
  <si>
    <t>на 01 января 2019 г.</t>
  </si>
  <si>
    <t>Прочие несоциальные выплаты персоналу в денежной форме</t>
  </si>
  <si>
    <t>Социальные пособия и компенсации персоналу в денежной форме</t>
  </si>
  <si>
    <t>296</t>
  </si>
  <si>
    <t>Налоги, пошлины и сборы</t>
  </si>
  <si>
    <t xml:space="preserve">Арендная плата за пользование имуществом </t>
  </si>
  <si>
    <t>342</t>
  </si>
  <si>
    <t>Увеличение стоимости продуктов питания</t>
  </si>
  <si>
    <t>353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</si>
  <si>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</si>
  <si>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</si>
  <si>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352</t>
  </si>
  <si>
    <t>2021 год</t>
  </si>
  <si>
    <t>Код стро-ки</t>
  </si>
  <si>
    <t>поступления от оказания услуг (выполнения работ) на платной основе и от иной приносящей доход деятельности на 2019 год</t>
  </si>
  <si>
    <t>121</t>
  </si>
  <si>
    <t>189</t>
  </si>
  <si>
    <t xml:space="preserve">на 2019 год очередной финансовый год </t>
  </si>
  <si>
    <t>на 2020 год                                   1 год плано-вого периода</t>
  </si>
  <si>
    <t xml:space="preserve">на 2021 год на 2 год планового периода </t>
  </si>
  <si>
    <t>План финансово-хозяйственной деятельности на 2019 год и плановый период 2020 и 2021 годов</t>
  </si>
  <si>
    <t>Организация отдыха детей и молодежи</t>
  </si>
  <si>
    <t>Реализация основных общеобразовательных программ начального общего образования; основных общеобразовательных программ основного общего образования; основных общеобразовательных программ среднего общего образования; дополнительных общеобразовательных программ</t>
  </si>
  <si>
    <t xml:space="preserve">Реализация основных общеобразовательных программ среднего общего образования; </t>
  </si>
  <si>
    <t>852</t>
  </si>
  <si>
    <t>Директор департамента образования</t>
  </si>
  <si>
    <t>г.Арзамаса</t>
  </si>
  <si>
    <t xml:space="preserve">администрации </t>
  </si>
  <si>
    <t>Департамент образования администрации г.Арзамаса</t>
  </si>
  <si>
    <t>__________________ Шевелев С.Н.</t>
  </si>
  <si>
    <t xml:space="preserve">"____" ____________ 2019 г. </t>
  </si>
  <si>
    <t>______________</t>
  </si>
  <si>
    <t xml:space="preserve">"____" __________ 2019 г. </t>
  </si>
  <si>
    <t>Платные услуги (20)</t>
  </si>
  <si>
    <t>Спонсорская помощь (30)</t>
  </si>
  <si>
    <t>Арендная плата (10)</t>
  </si>
  <si>
    <t>Прочие безвозмездные поступления (31)</t>
  </si>
  <si>
    <t>субсидия на выплату заработной платы</t>
  </si>
  <si>
    <t>Увеличение стоимости материальных запасов</t>
  </si>
  <si>
    <t>340</t>
  </si>
  <si>
    <t>290</t>
  </si>
  <si>
    <t xml:space="preserve">всего (соответст-вует столбцу 11 таблицы 2)              </t>
  </si>
  <si>
    <t>поступления от оказания услуг (выполнения работ) на платной основе и от иной приносящей доход деятельности на 2020 год</t>
  </si>
  <si>
    <t>поступления от оказания услуг (выполнения работ) на платной основе и от иной приносящей доход деятельности на 2021 год</t>
  </si>
  <si>
    <t xml:space="preserve">Субвенции на исполнение полномочий в сфере общего образования в муниципальных общеобразовательных организациях
</t>
  </si>
  <si>
    <t>субсидия на финансирование расходов на обеспечение деятельности общеобразовательных организаций, подведомственных управлению образования</t>
  </si>
  <si>
    <t>074 0319 0161225110.004</t>
  </si>
  <si>
    <t>Субсидия на проведение мероприятий по обеспечению пожарной безопасности в общеобразовательных организациях</t>
  </si>
  <si>
    <t>074 0319 0121173180.009</t>
  </si>
  <si>
    <t>Субсидия на финансовое обеспечение двухразовым бесплатным питанием детей с ОВЗ</t>
  </si>
  <si>
    <t>муниципальное бюджетное общеобразовательное учреждение "Средняя школа № 15"</t>
  </si>
  <si>
    <t>5243008970/524301001</t>
  </si>
  <si>
    <t>607222, Нижегородская область, г.Арзамас, ул.9 Мая,д.29</t>
  </si>
  <si>
    <t xml:space="preserve">   Букарев А.С.</t>
  </si>
  <si>
    <t>Образование начальное общее; образование основное общее; образование среднее общее; образование дополнительное детей и взрослых</t>
  </si>
  <si>
    <t xml:space="preserve">074 0119 0121173070 000 </t>
  </si>
  <si>
    <t>074 0119 0122121590 000</t>
  </si>
  <si>
    <t>074 0119 01221S2090 000</t>
  </si>
  <si>
    <t>Субсидия из резервного фонда Правительства Нижегородской области</t>
  </si>
  <si>
    <t>074 0318 7770321000.018</t>
  </si>
  <si>
    <t>Родительская плата (26)</t>
  </si>
  <si>
    <t xml:space="preserve">Остатки 2018 года-Субвенции на исполнение полномочий в сфере общего образования в муниципальных общеобразовательных организациях
</t>
  </si>
  <si>
    <t xml:space="preserve">074 0118 0121173070 000 </t>
  </si>
  <si>
    <t>Субсидия на проведение текущего ремонта</t>
  </si>
  <si>
    <t>074 0319 0122324010.002</t>
  </si>
  <si>
    <t>субсидия на организацию отдыха детей в каникулярное время- лагерь с дневным пребыванием</t>
  </si>
  <si>
    <t>074 0119 0141424910 000</t>
  </si>
  <si>
    <t>субсидия на организацию отдыха детей в каникулярное время- организация пришкольных площадок</t>
  </si>
  <si>
    <t>074 0119 0141524910 000</t>
  </si>
  <si>
    <t>Резерный фонд правительства НО</t>
  </si>
  <si>
    <t>074 0119 0122121000 000</t>
  </si>
  <si>
    <t>152</t>
  </si>
  <si>
    <t>Субвенция на выплату компенсации педагогическим работникам по подготовке и проведению ГИА</t>
  </si>
  <si>
    <t xml:space="preserve">074 0119 0121173140 000 </t>
  </si>
  <si>
    <t>Субсидия на капитальный ремонт образовательных организаций Нижегородской области</t>
  </si>
  <si>
    <t>Субсидия на обеспечение деятельности (оказание услуг) муниципальных бюджетных общеобразовательных учреждений</t>
  </si>
  <si>
    <t>074 0319 01222S2180.012</t>
  </si>
  <si>
    <t>074 0319 0122121590.014</t>
  </si>
  <si>
    <t xml:space="preserve">           Объем финансового обеспечения за счет субсидии на финансовое обеспечение выполнения государственного (муниципального) задания (КВФО 4), руб </t>
  </si>
  <si>
    <t>831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</si>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</sst>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b/>
      <sz val="1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name val="Arial"/>
      <family val="2"/>
      <charset val="204"/>
    </font>
    <font>
      <b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7" fillId="0" borderId="0"/>
    <xf numFmtId="0" fontId="10" fillId="0" borderId="0"/>
    <xf numFmtId="0" fontId="10" fillId="0" borderId="0"/>
  </cellStyleXfs>
  <cellXfs count="737">
    <xf numFmtId="0" fontId="0" fillId="0" borderId="0" xfId="0"/>
    <xf numFmtId="0" fontId="2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justify" vertical="center" wrapText="1"/>
    </xf>
    <xf numFmtId="49" fontId="3" fillId="0" borderId="0" xfId="0" applyNumberFormat="1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vertical="center" wrapText="1"/>
    </xf>
    <xf numFmtId="2" fontId="3" fillId="0" borderId="0" xfId="0" applyNumberFormat="1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/>
    <xf numFmtId="0" fontId="5" fillId="0" borderId="0" xfId="0" applyFont="1"/>
    <xf numFmtId="0" fontId="6" fillId="0" borderId="0" xfId="0" applyFont="1"/>
    <xf numFmtId="0" fontId="8" fillId="0" borderId="0" xfId="0" applyFont="1" applyBorder="1" applyAlignment="1" applyProtection="1">
      <alignment horizontal="center"/>
    </xf>
    <xf numFmtId="0" fontId="11" fillId="0" borderId="0" xfId="1"/>
    <xf numFmtId="0" fontId="12" fillId="0" borderId="0" xfId="1" applyFont="1" applyAlignment="1"/>
    <xf numFmtId="0" fontId="12" fillId="0" borderId="0" xfId="1" applyFont="1"/>
    <xf numFmtId="0" fontId="7" fillId="0" borderId="0" xfId="1" applyFont="1" applyAlignment="1"/>
    <xf numFmtId="0" fontId="7" fillId="0" borderId="0" xfId="1" applyFont="1"/>
    <xf numFmtId="0" fontId="13" fillId="0" borderId="0" xfId="1" applyFont="1" applyAlignment="1"/>
    <xf numFmtId="0" fontId="7" fillId="0" borderId="0" xfId="1" applyFont="1" applyBorder="1" applyAlignment="1">
      <alignment horizontal="center"/>
    </xf>
    <xf numFmtId="0" fontId="13" fillId="0" borderId="0" xfId="1" applyFont="1" applyAlignment="1">
      <alignment wrapText="1"/>
    </xf>
    <xf numFmtId="0" fontId="7" fillId="0" borderId="0" xfId="0" applyFont="1" applyBorder="1" applyAlignment="1" applyProtection="1"/>
    <xf numFmtId="0" fontId="1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4" fontId="7" fillId="0" borderId="3" xfId="0" applyNumberFormat="1" applyFont="1" applyBorder="1" applyAlignment="1" applyProtection="1">
      <alignment horizontal="center" vertical="top" wrapText="1"/>
    </xf>
    <xf numFmtId="4" fontId="7" fillId="0" borderId="4" xfId="0" applyNumberFormat="1" applyFont="1" applyBorder="1" applyAlignment="1" applyProtection="1">
      <alignment horizontal="center" vertical="top" wrapText="1"/>
    </xf>
    <xf numFmtId="49" fontId="15" fillId="0" borderId="2" xfId="0" applyNumberFormat="1" applyFont="1" applyBorder="1" applyAlignment="1" applyProtection="1">
      <alignment horizontal="center" vertical="top" wrapText="1"/>
    </xf>
    <xf numFmtId="0" fontId="15" fillId="0" borderId="7" xfId="0" applyFont="1" applyBorder="1"/>
    <xf numFmtId="49" fontId="15" fillId="0" borderId="8" xfId="0" applyNumberFormat="1" applyFont="1" applyBorder="1" applyAlignment="1" applyProtection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9" xfId="0" applyFont="1" applyBorder="1" applyAlignment="1" applyProtection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2" fontId="7" fillId="0" borderId="4" xfId="0" applyNumberFormat="1" applyFont="1" applyBorder="1" applyAlignment="1" applyProtection="1">
      <alignment horizontal="right" vertical="top" wrapText="1"/>
    </xf>
    <xf numFmtId="0" fontId="7" fillId="0" borderId="10" xfId="0" applyFont="1" applyBorder="1" applyAlignment="1" applyProtection="1">
      <alignment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2" fontId="7" fillId="0" borderId="6" xfId="0" applyNumberFormat="1" applyFont="1" applyBorder="1" applyAlignment="1" applyProtection="1">
      <alignment horizontal="right" vertical="top" wrapText="1"/>
    </xf>
    <xf numFmtId="0" fontId="12" fillId="0" borderId="0" xfId="0" applyFont="1" applyAlignment="1">
      <alignment horizontal="right"/>
    </xf>
    <xf numFmtId="0" fontId="7" fillId="0" borderId="11" xfId="0" applyFont="1" applyBorder="1" applyAlignment="1" applyProtection="1">
      <alignment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2" fontId="7" fillId="0" borderId="13" xfId="0" applyNumberFormat="1" applyFont="1" applyBorder="1" applyAlignment="1" applyProtection="1">
      <alignment horizontal="right" vertical="top" wrapText="1"/>
    </xf>
    <xf numFmtId="0" fontId="7" fillId="0" borderId="14" xfId="0" applyFont="1" applyBorder="1" applyAlignment="1" applyProtection="1">
      <alignment vertical="center" wrapText="1"/>
    </xf>
    <xf numFmtId="49" fontId="7" fillId="0" borderId="15" xfId="0" applyNumberFormat="1" applyFont="1" applyBorder="1" applyAlignment="1" applyProtection="1">
      <alignment horizontal="center" vertical="center" wrapText="1"/>
    </xf>
    <xf numFmtId="2" fontId="7" fillId="0" borderId="16" xfId="0" applyNumberFormat="1" applyFont="1" applyBorder="1" applyAlignment="1" applyProtection="1">
      <alignment horizontal="justify" vertical="center" wrapText="1"/>
    </xf>
    <xf numFmtId="2" fontId="7" fillId="0" borderId="4" xfId="0" applyNumberFormat="1" applyFont="1" applyBorder="1" applyAlignment="1" applyProtection="1">
      <alignment horizontal="justify" vertical="center" wrapText="1"/>
    </xf>
    <xf numFmtId="2" fontId="7" fillId="0" borderId="6" xfId="0" applyNumberFormat="1" applyFont="1" applyBorder="1" applyAlignment="1" applyProtection="1">
      <alignment horizontal="justify" vertical="center" wrapText="1"/>
    </xf>
    <xf numFmtId="4" fontId="15" fillId="2" borderId="15" xfId="0" applyNumberFormat="1" applyFont="1" applyFill="1" applyBorder="1" applyAlignment="1" applyProtection="1">
      <alignment horizontal="right" vertical="center" wrapText="1"/>
    </xf>
    <xf numFmtId="4" fontId="15" fillId="2" borderId="16" xfId="0" applyNumberFormat="1" applyFont="1" applyFill="1" applyBorder="1" applyAlignment="1" applyProtection="1">
      <alignment horizontal="right" vertical="center" wrapText="1"/>
    </xf>
    <xf numFmtId="0" fontId="5" fillId="0" borderId="0" xfId="2" applyFont="1" applyBorder="1" applyAlignment="1" applyProtection="1"/>
    <xf numFmtId="0" fontId="5" fillId="0" borderId="0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/>
    </xf>
    <xf numFmtId="0" fontId="17" fillId="0" borderId="0" xfId="2"/>
    <xf numFmtId="0" fontId="15" fillId="0" borderId="1" xfId="2" applyFont="1" applyBorder="1" applyAlignment="1" applyProtection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7" fillId="0" borderId="19" xfId="2" applyFont="1" applyBorder="1" applyAlignment="1" applyProtection="1">
      <alignment horizontal="center" vertical="center" wrapText="1"/>
    </xf>
    <xf numFmtId="0" fontId="15" fillId="2" borderId="20" xfId="2" applyFont="1" applyFill="1" applyBorder="1" applyAlignment="1">
      <alignment vertical="top" wrapText="1"/>
    </xf>
    <xf numFmtId="49" fontId="15" fillId="2" borderId="7" xfId="2" applyNumberFormat="1" applyFont="1" applyFill="1" applyBorder="1" applyAlignment="1" applyProtection="1">
      <alignment horizontal="center" vertical="center" wrapText="1"/>
    </xf>
    <xf numFmtId="4" fontId="15" fillId="2" borderId="15" xfId="2" applyNumberFormat="1" applyFont="1" applyFill="1" applyBorder="1" applyAlignment="1">
      <alignment horizontal="center" vertical="center"/>
    </xf>
    <xf numFmtId="4" fontId="15" fillId="2" borderId="16" xfId="2" applyNumberFormat="1" applyFont="1" applyFill="1" applyBorder="1" applyAlignment="1">
      <alignment horizontal="center" vertical="center"/>
    </xf>
    <xf numFmtId="0" fontId="7" fillId="0" borderId="21" xfId="2" applyFont="1" applyBorder="1" applyAlignment="1">
      <alignment vertical="top" wrapText="1"/>
    </xf>
    <xf numFmtId="49" fontId="7" fillId="0" borderId="2" xfId="2" applyNumberFormat="1" applyFont="1" applyBorder="1" applyAlignment="1" applyProtection="1">
      <alignment horizontal="center" vertical="center" wrapText="1"/>
    </xf>
    <xf numFmtId="4" fontId="7" fillId="0" borderId="3" xfId="2" applyNumberFormat="1" applyFont="1" applyBorder="1" applyAlignment="1">
      <alignment horizontal="center" vertical="center"/>
    </xf>
    <xf numFmtId="4" fontId="7" fillId="0" borderId="4" xfId="2" applyNumberFormat="1" applyFont="1" applyBorder="1" applyAlignment="1">
      <alignment horizontal="center" vertical="center"/>
    </xf>
    <xf numFmtId="0" fontId="7" fillId="0" borderId="21" xfId="2" applyFont="1" applyBorder="1" applyAlignment="1">
      <alignment horizontal="left" vertical="top" wrapText="1" indent="2"/>
    </xf>
    <xf numFmtId="0" fontId="7" fillId="0" borderId="22" xfId="2" applyFont="1" applyBorder="1" applyAlignment="1">
      <alignment horizontal="left" vertical="top" wrapText="1" indent="2"/>
    </xf>
    <xf numFmtId="49" fontId="7" fillId="0" borderId="8" xfId="2" applyNumberFormat="1" applyFont="1" applyBorder="1" applyAlignment="1" applyProtection="1">
      <alignment horizontal="center" vertical="center" wrapText="1"/>
    </xf>
    <xf numFmtId="4" fontId="7" fillId="0" borderId="5" xfId="2" applyNumberFormat="1" applyFont="1" applyBorder="1" applyAlignment="1">
      <alignment horizontal="center" vertical="center"/>
    </xf>
    <xf numFmtId="4" fontId="7" fillId="0" borderId="6" xfId="2" applyNumberFormat="1" applyFont="1" applyBorder="1" applyAlignment="1">
      <alignment horizontal="center" vertical="center"/>
    </xf>
    <xf numFmtId="0" fontId="15" fillId="2" borderId="23" xfId="2" applyFont="1" applyFill="1" applyBorder="1" applyAlignment="1">
      <alignment vertical="top" wrapText="1"/>
    </xf>
    <xf numFmtId="49" fontId="15" fillId="2" borderId="24" xfId="2" applyNumberFormat="1" applyFont="1" applyFill="1" applyBorder="1" applyAlignment="1" applyProtection="1">
      <alignment horizontal="center" vertical="center" wrapText="1"/>
    </xf>
    <xf numFmtId="4" fontId="15" fillId="2" borderId="13" xfId="2" applyNumberFormat="1" applyFont="1" applyFill="1" applyBorder="1" applyAlignment="1">
      <alignment horizontal="center" vertical="center"/>
    </xf>
    <xf numFmtId="0" fontId="17" fillId="0" borderId="0" xfId="2" applyAlignment="1">
      <alignment horizontal="center"/>
    </xf>
    <xf numFmtId="49" fontId="7" fillId="0" borderId="12" xfId="0" applyNumberFormat="1" applyFont="1" applyBorder="1" applyAlignment="1" applyProtection="1">
      <alignment horizontal="center" vertical="top" wrapText="1"/>
    </xf>
    <xf numFmtId="49" fontId="15" fillId="0" borderId="3" xfId="0" applyNumberFormat="1" applyFont="1" applyBorder="1" applyAlignment="1" applyProtection="1">
      <alignment horizontal="center" vertical="center" wrapText="1"/>
    </xf>
    <xf numFmtId="49" fontId="15" fillId="0" borderId="5" xfId="0" applyNumberFormat="1" applyFont="1" applyBorder="1" applyAlignment="1" applyProtection="1">
      <alignment horizontal="center" vertical="center" wrapText="1"/>
    </xf>
    <xf numFmtId="0" fontId="15" fillId="0" borderId="15" xfId="0" applyFont="1" applyBorder="1" applyAlignment="1">
      <alignment vertical="center"/>
    </xf>
    <xf numFmtId="0" fontId="7" fillId="0" borderId="24" xfId="0" applyFont="1" applyBorder="1" applyAlignment="1" applyProtection="1">
      <alignment horizontal="center" vertical="center" wrapText="1"/>
    </xf>
    <xf numFmtId="4" fontId="15" fillId="2" borderId="26" xfId="0" applyNumberFormat="1" applyFont="1" applyFill="1" applyBorder="1" applyAlignment="1" applyProtection="1">
      <alignment horizontal="right" vertical="center" wrapText="1"/>
    </xf>
    <xf numFmtId="49" fontId="15" fillId="2" borderId="15" xfId="0" applyNumberFormat="1" applyFont="1" applyFill="1" applyBorder="1" applyAlignment="1" applyProtection="1">
      <alignment horizontal="center" vertical="center" wrapText="1"/>
    </xf>
    <xf numFmtId="4" fontId="15" fillId="2" borderId="15" xfId="0" applyNumberFormat="1" applyFont="1" applyFill="1" applyBorder="1" applyAlignment="1" applyProtection="1">
      <alignment horizontal="right" vertical="top" wrapText="1"/>
    </xf>
    <xf numFmtId="4" fontId="15" fillId="2" borderId="16" xfId="0" applyNumberFormat="1" applyFont="1" applyFill="1" applyBorder="1" applyAlignment="1" applyProtection="1">
      <alignment horizontal="right" vertical="top" wrapText="1"/>
    </xf>
    <xf numFmtId="49" fontId="15" fillId="0" borderId="12" xfId="0" applyNumberFormat="1" applyFont="1" applyBorder="1" applyAlignment="1" applyProtection="1">
      <alignment horizontal="center" vertical="center" wrapText="1"/>
    </xf>
    <xf numFmtId="49" fontId="15" fillId="0" borderId="12" xfId="0" applyNumberFormat="1" applyFont="1" applyBorder="1" applyAlignment="1" applyProtection="1">
      <alignment horizontal="center" vertical="top" wrapText="1"/>
    </xf>
    <xf numFmtId="0" fontId="7" fillId="0" borderId="12" xfId="0" applyFont="1" applyBorder="1" applyAlignment="1" applyProtection="1">
      <alignment horizontal="center" vertical="center" wrapText="1"/>
    </xf>
    <xf numFmtId="4" fontId="7" fillId="0" borderId="12" xfId="0" applyNumberFormat="1" applyFont="1" applyBorder="1" applyAlignment="1" applyProtection="1">
      <alignment horizontal="right" vertical="center" wrapText="1"/>
    </xf>
    <xf numFmtId="4" fontId="7" fillId="0" borderId="13" xfId="0" applyNumberFormat="1" applyFont="1" applyBorder="1" applyAlignment="1" applyProtection="1">
      <alignment horizontal="right" vertical="center" wrapText="1"/>
    </xf>
    <xf numFmtId="49" fontId="15" fillId="0" borderId="25" xfId="0" applyNumberFormat="1" applyFont="1" applyBorder="1" applyAlignment="1" applyProtection="1">
      <alignment horizontal="center" vertical="center" wrapText="1"/>
    </xf>
    <xf numFmtId="49" fontId="15" fillId="0" borderId="25" xfId="0" applyNumberFormat="1" applyFont="1" applyBorder="1" applyAlignment="1" applyProtection="1">
      <alignment horizontal="center" vertical="top" wrapText="1"/>
    </xf>
    <xf numFmtId="4" fontId="15" fillId="0" borderId="25" xfId="0" applyNumberFormat="1" applyFont="1" applyBorder="1" applyAlignment="1" applyProtection="1">
      <alignment horizontal="right" vertical="top" wrapText="1"/>
    </xf>
    <xf numFmtId="4" fontId="15" fillId="0" borderId="27" xfId="0" applyNumberFormat="1" applyFont="1" applyBorder="1" applyAlignment="1" applyProtection="1">
      <alignment horizontal="right" vertical="top" wrapText="1"/>
    </xf>
    <xf numFmtId="49" fontId="15" fillId="0" borderId="28" xfId="0" applyNumberFormat="1" applyFont="1" applyBorder="1" applyAlignment="1" applyProtection="1">
      <alignment horizontal="center" vertical="top" wrapText="1"/>
    </xf>
    <xf numFmtId="49" fontId="7" fillId="0" borderId="24" xfId="0" applyNumberFormat="1" applyFont="1" applyBorder="1" applyAlignment="1" applyProtection="1">
      <alignment horizontal="center" vertical="top" wrapText="1"/>
    </xf>
    <xf numFmtId="4" fontId="15" fillId="2" borderId="15" xfId="0" applyNumberFormat="1" applyFont="1" applyFill="1" applyBorder="1" applyAlignment="1" applyProtection="1">
      <alignment vertical="top" wrapText="1"/>
    </xf>
    <xf numFmtId="4" fontId="15" fillId="2" borderId="16" xfId="0" applyNumberFormat="1" applyFont="1" applyFill="1" applyBorder="1" applyAlignment="1" applyProtection="1">
      <alignment vertical="top" wrapText="1"/>
    </xf>
    <xf numFmtId="4" fontId="18" fillId="0" borderId="18" xfId="0" applyNumberFormat="1" applyFont="1" applyBorder="1" applyAlignment="1" applyProtection="1">
      <alignment horizontal="right" vertical="center" wrapText="1"/>
    </xf>
    <xf numFmtId="4" fontId="7" fillId="0" borderId="12" xfId="0" applyNumberFormat="1" applyFont="1" applyBorder="1" applyAlignment="1" applyProtection="1">
      <alignment horizontal="center" vertical="center" wrapText="1"/>
    </xf>
    <xf numFmtId="4" fontId="7" fillId="0" borderId="13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vertical="top" wrapText="1"/>
    </xf>
    <xf numFmtId="4" fontId="15" fillId="2" borderId="15" xfId="0" applyNumberFormat="1" applyFont="1" applyFill="1" applyBorder="1" applyAlignment="1" applyProtection="1">
      <alignment vertical="center" wrapText="1"/>
    </xf>
    <xf numFmtId="4" fontId="7" fillId="0" borderId="3" xfId="2" applyNumberFormat="1" applyFont="1" applyFill="1" applyBorder="1" applyAlignment="1">
      <alignment horizontal="center" vertical="center"/>
    </xf>
    <xf numFmtId="0" fontId="3" fillId="0" borderId="0" xfId="4" applyFont="1" applyBorder="1" applyAlignment="1" applyProtection="1"/>
    <xf numFmtId="0" fontId="12" fillId="0" borderId="0" xfId="4" applyFont="1" applyBorder="1" applyAlignment="1" applyProtection="1">
      <alignment horizontal="center"/>
    </xf>
    <xf numFmtId="0" fontId="10" fillId="0" borderId="0" xfId="4"/>
    <xf numFmtId="0" fontId="7" fillId="0" borderId="0" xfId="4" applyFont="1" applyBorder="1" applyAlignment="1" applyProtection="1"/>
    <xf numFmtId="0" fontId="15" fillId="0" borderId="3" xfId="4" applyFont="1" applyBorder="1" applyAlignment="1" applyProtection="1">
      <alignment horizontal="center" vertical="center" wrapText="1"/>
    </xf>
    <xf numFmtId="0" fontId="7" fillId="0" borderId="3" xfId="4" applyFont="1" applyBorder="1" applyAlignment="1" applyProtection="1">
      <alignment horizontal="center" vertical="center" wrapText="1"/>
    </xf>
    <xf numFmtId="0" fontId="7" fillId="0" borderId="3" xfId="4" applyFont="1" applyBorder="1" applyAlignment="1" applyProtection="1">
      <alignment horizontal="justify" vertical="center" wrapText="1"/>
    </xf>
    <xf numFmtId="0" fontId="7" fillId="0" borderId="3" xfId="4" applyFont="1" applyBorder="1" applyAlignment="1" applyProtection="1">
      <alignment vertical="center" wrapText="1"/>
    </xf>
    <xf numFmtId="2" fontId="15" fillId="0" borderId="3" xfId="0" applyNumberFormat="1" applyFont="1" applyBorder="1" applyAlignment="1" applyProtection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</xf>
    <xf numFmtId="0" fontId="14" fillId="0" borderId="0" xfId="4" applyFont="1" applyBorder="1" applyAlignment="1" applyProtection="1">
      <alignment horizontal="center"/>
    </xf>
    <xf numFmtId="0" fontId="7" fillId="0" borderId="30" xfId="0" applyFont="1" applyBorder="1" applyAlignment="1" applyProtection="1">
      <alignment horizontal="center" vertical="center" wrapText="1"/>
    </xf>
    <xf numFmtId="49" fontId="7" fillId="0" borderId="30" xfId="0" applyNumberFormat="1" applyFont="1" applyBorder="1" applyAlignment="1" applyProtection="1">
      <alignment horizontal="center" vertical="center" wrapText="1"/>
    </xf>
    <xf numFmtId="49" fontId="15" fillId="2" borderId="32" xfId="0" applyNumberFormat="1" applyFont="1" applyFill="1" applyBorder="1" applyAlignment="1" applyProtection="1">
      <alignment horizontal="center" vertical="center" wrapText="1"/>
    </xf>
    <xf numFmtId="49" fontId="15" fillId="0" borderId="30" xfId="0" applyNumberFormat="1" applyFont="1" applyBorder="1" applyAlignment="1" applyProtection="1">
      <alignment horizontal="center" vertical="center" wrapText="1"/>
    </xf>
    <xf numFmtId="49" fontId="7" fillId="0" borderId="33" xfId="0" applyNumberFormat="1" applyFont="1" applyBorder="1" applyAlignment="1" applyProtection="1">
      <alignment horizontal="center" vertical="center" wrapText="1"/>
    </xf>
    <xf numFmtId="49" fontId="7" fillId="0" borderId="32" xfId="0" applyNumberFormat="1" applyFont="1" applyBorder="1" applyAlignment="1" applyProtection="1">
      <alignment horizontal="center" vertical="center" wrapText="1"/>
    </xf>
    <xf numFmtId="49" fontId="15" fillId="0" borderId="33" xfId="0" applyNumberFormat="1" applyFont="1" applyBorder="1" applyAlignment="1" applyProtection="1">
      <alignment horizontal="center" vertical="center" wrapText="1"/>
    </xf>
    <xf numFmtId="49" fontId="15" fillId="0" borderId="34" xfId="0" applyNumberFormat="1" applyFont="1" applyBorder="1" applyAlignment="1" applyProtection="1">
      <alignment horizontal="center" vertical="center" wrapText="1"/>
    </xf>
    <xf numFmtId="0" fontId="15" fillId="2" borderId="32" xfId="0" applyFont="1" applyFill="1" applyBorder="1" applyAlignment="1" applyProtection="1">
      <alignment horizontal="center" vertical="center" wrapText="1"/>
    </xf>
    <xf numFmtId="49" fontId="15" fillId="0" borderId="31" xfId="0" applyNumberFormat="1" applyFont="1" applyBorder="1" applyAlignment="1" applyProtection="1">
      <alignment horizontal="center" vertical="center" wrapText="1"/>
    </xf>
    <xf numFmtId="0" fontId="3" fillId="0" borderId="0" xfId="0" applyFont="1"/>
    <xf numFmtId="4" fontId="15" fillId="2" borderId="7" xfId="0" applyNumberFormat="1" applyFont="1" applyFill="1" applyBorder="1" applyAlignment="1" applyProtection="1">
      <alignment horizontal="right" vertical="center" wrapText="1"/>
    </xf>
    <xf numFmtId="4" fontId="7" fillId="0" borderId="24" xfId="0" applyNumberFormat="1" applyFont="1" applyBorder="1" applyAlignment="1" applyProtection="1">
      <alignment horizontal="right" vertical="center" wrapText="1"/>
    </xf>
    <xf numFmtId="4" fontId="18" fillId="0" borderId="35" xfId="0" applyNumberFormat="1" applyFont="1" applyBorder="1" applyAlignment="1" applyProtection="1">
      <alignment horizontal="right" vertical="center" wrapText="1"/>
    </xf>
    <xf numFmtId="4" fontId="15" fillId="2" borderId="7" xfId="0" applyNumberFormat="1" applyFont="1" applyFill="1" applyBorder="1" applyAlignment="1" applyProtection="1">
      <alignment horizontal="right" vertical="top" wrapText="1"/>
    </xf>
    <xf numFmtId="4" fontId="15" fillId="0" borderId="28" xfId="0" applyNumberFormat="1" applyFont="1" applyBorder="1" applyAlignment="1" applyProtection="1">
      <alignment horizontal="right" vertical="top" wrapText="1"/>
    </xf>
    <xf numFmtId="49" fontId="15" fillId="2" borderId="32" xfId="0" applyNumberFormat="1" applyFont="1" applyFill="1" applyBorder="1" applyAlignment="1" applyProtection="1">
      <alignment horizontal="center" vertical="top" wrapText="1"/>
    </xf>
    <xf numFmtId="4" fontId="15" fillId="2" borderId="36" xfId="0" applyNumberFormat="1" applyFont="1" applyFill="1" applyBorder="1" applyAlignment="1" applyProtection="1">
      <alignment horizontal="right" vertical="center" wrapText="1"/>
    </xf>
    <xf numFmtId="4" fontId="15" fillId="2" borderId="32" xfId="0" applyNumberFormat="1" applyFont="1" applyFill="1" applyBorder="1" applyAlignment="1" applyProtection="1">
      <alignment horizontal="right" vertical="center" wrapText="1"/>
    </xf>
    <xf numFmtId="4" fontId="15" fillId="2" borderId="14" xfId="0" applyNumberFormat="1" applyFont="1" applyFill="1" applyBorder="1" applyAlignment="1" applyProtection="1">
      <alignment horizontal="right" vertical="center" wrapText="1"/>
    </xf>
    <xf numFmtId="4" fontId="7" fillId="0" borderId="30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7" fillId="0" borderId="33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4" fontId="18" fillId="0" borderId="2" xfId="0" applyNumberFormat="1" applyFont="1" applyBorder="1" applyAlignment="1" applyProtection="1">
      <alignment horizontal="right" vertical="center" wrapText="1"/>
    </xf>
    <xf numFmtId="4" fontId="18" fillId="0" borderId="9" xfId="0" applyNumberFormat="1" applyFont="1" applyBorder="1" applyAlignment="1" applyProtection="1">
      <alignment horizontal="right" vertical="center" wrapText="1"/>
    </xf>
    <xf numFmtId="4" fontId="18" fillId="0" borderId="4" xfId="0" applyNumberFormat="1" applyFont="1" applyBorder="1" applyAlignment="1" applyProtection="1">
      <alignment horizontal="right" vertical="center" wrapText="1"/>
    </xf>
    <xf numFmtId="4" fontId="7" fillId="0" borderId="31" xfId="0" applyNumberFormat="1" applyFont="1" applyBorder="1" applyAlignment="1" applyProtection="1">
      <alignment horizontal="right" vertical="center" wrapText="1"/>
    </xf>
    <xf numFmtId="4" fontId="7" fillId="0" borderId="27" xfId="0" applyNumberFormat="1" applyFont="1" applyBorder="1" applyAlignment="1" applyProtection="1">
      <alignment horizontal="right" vertical="center" wrapText="1"/>
    </xf>
    <xf numFmtId="4" fontId="7" fillId="0" borderId="28" xfId="0" applyNumberFormat="1" applyFont="1" applyBorder="1" applyAlignment="1" applyProtection="1">
      <alignment horizontal="right" vertical="center" wrapText="1"/>
    </xf>
    <xf numFmtId="4" fontId="7" fillId="0" borderId="25" xfId="0" applyNumberFormat="1" applyFont="1" applyBorder="1" applyAlignment="1" applyProtection="1">
      <alignment horizontal="right" vertical="center" wrapText="1"/>
    </xf>
    <xf numFmtId="4" fontId="7" fillId="0" borderId="37" xfId="0" applyNumberFormat="1" applyFont="1" applyBorder="1" applyAlignment="1" applyProtection="1">
      <alignment horizontal="right" vertical="center" wrapText="1"/>
    </xf>
    <xf numFmtId="4" fontId="15" fillId="0" borderId="31" xfId="0" applyNumberFormat="1" applyFont="1" applyBorder="1" applyAlignment="1" applyProtection="1">
      <alignment horizontal="right" vertical="center" wrapText="1"/>
    </xf>
    <xf numFmtId="4" fontId="15" fillId="0" borderId="27" xfId="0" applyNumberFormat="1" applyFont="1" applyBorder="1" applyAlignment="1" applyProtection="1">
      <alignment horizontal="right" vertical="center" wrapText="1"/>
    </xf>
    <xf numFmtId="4" fontId="15" fillId="0" borderId="28" xfId="0" applyNumberFormat="1" applyFont="1" applyBorder="1" applyAlignment="1" applyProtection="1">
      <alignment horizontal="right" vertical="center" wrapText="1"/>
    </xf>
    <xf numFmtId="4" fontId="15" fillId="0" borderId="25" xfId="0" applyNumberFormat="1" applyFont="1" applyBorder="1" applyAlignment="1" applyProtection="1">
      <alignment horizontal="right" vertical="center" wrapText="1"/>
    </xf>
    <xf numFmtId="4" fontId="15" fillId="0" borderId="37" xfId="0" applyNumberFormat="1" applyFont="1" applyBorder="1" applyAlignment="1" applyProtection="1">
      <alignment horizontal="right" vertical="center" wrapText="1"/>
    </xf>
    <xf numFmtId="4" fontId="7" fillId="0" borderId="6" xfId="0" applyNumberFormat="1" applyFont="1" applyBorder="1" applyAlignment="1" applyProtection="1">
      <alignment horizontal="right" vertical="center" wrapText="1"/>
    </xf>
    <xf numFmtId="4" fontId="7" fillId="2" borderId="16" xfId="0" applyNumberFormat="1" applyFont="1" applyFill="1" applyBorder="1" applyAlignment="1" applyProtection="1">
      <alignment horizontal="right" vertical="center" wrapText="1"/>
    </xf>
    <xf numFmtId="4" fontId="7" fillId="0" borderId="36" xfId="0" applyNumberFormat="1" applyFont="1" applyBorder="1" applyAlignment="1" applyProtection="1">
      <alignment horizontal="right" vertical="center" wrapText="1"/>
    </xf>
    <xf numFmtId="4" fontId="7" fillId="0" borderId="16" xfId="0" applyNumberFormat="1" applyFont="1" applyBorder="1" applyAlignment="1" applyProtection="1">
      <alignment horizontal="right" vertical="center" wrapText="1"/>
    </xf>
    <xf numFmtId="4" fontId="7" fillId="0" borderId="10" xfId="0" applyNumberFormat="1" applyFont="1" applyBorder="1" applyAlignment="1" applyProtection="1">
      <alignment horizontal="right" vertical="center" wrapText="1"/>
    </xf>
    <xf numFmtId="4" fontId="7" fillId="0" borderId="14" xfId="0" applyNumberFormat="1" applyFont="1" applyBorder="1" applyAlignment="1" applyProtection="1">
      <alignment horizontal="right" vertical="center" wrapText="1"/>
    </xf>
    <xf numFmtId="4" fontId="7" fillId="0" borderId="15" xfId="0" applyNumberFormat="1" applyFont="1" applyBorder="1" applyAlignment="1" applyProtection="1">
      <alignment horizontal="right" vertical="center" wrapText="1"/>
    </xf>
    <xf numFmtId="4" fontId="15" fillId="2" borderId="38" xfId="0" applyNumberFormat="1" applyFont="1" applyFill="1" applyBorder="1" applyAlignment="1" applyProtection="1">
      <alignment horizontal="right" vertical="center" wrapText="1"/>
    </xf>
    <xf numFmtId="4" fontId="15" fillId="2" borderId="39" xfId="0" applyNumberFormat="1" applyFont="1" applyFill="1" applyBorder="1" applyAlignment="1" applyProtection="1">
      <alignment horizontal="right" vertical="center" wrapText="1"/>
    </xf>
    <xf numFmtId="4" fontId="15" fillId="2" borderId="32" xfId="0" applyNumberFormat="1" applyFont="1" applyFill="1" applyBorder="1" applyAlignment="1" applyProtection="1">
      <alignment vertical="center" wrapText="1"/>
    </xf>
    <xf numFmtId="4" fontId="15" fillId="0" borderId="31" xfId="0" applyNumberFormat="1" applyFont="1" applyBorder="1" applyAlignment="1" applyProtection="1">
      <alignment horizontal="right" vertical="top" wrapText="1"/>
    </xf>
    <xf numFmtId="4" fontId="15" fillId="2" borderId="32" xfId="0" applyNumberFormat="1" applyFont="1" applyFill="1" applyBorder="1" applyAlignment="1" applyProtection="1">
      <alignment horizontal="right" vertical="top" wrapText="1"/>
    </xf>
    <xf numFmtId="4" fontId="15" fillId="2" borderId="7" xfId="0" applyNumberFormat="1" applyFont="1" applyFill="1" applyBorder="1" applyAlignment="1" applyProtection="1">
      <alignment vertical="center" wrapText="1"/>
    </xf>
    <xf numFmtId="4" fontId="7" fillId="0" borderId="24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center" vertical="top" wrapText="1"/>
    </xf>
    <xf numFmtId="4" fontId="7" fillId="0" borderId="2" xfId="0" applyNumberFormat="1" applyFont="1" applyBorder="1" applyAlignment="1" applyProtection="1">
      <alignment vertical="top" wrapText="1"/>
    </xf>
    <xf numFmtId="4" fontId="15" fillId="2" borderId="7" xfId="0" applyNumberFormat="1" applyFont="1" applyFill="1" applyBorder="1" applyAlignment="1" applyProtection="1">
      <alignment vertical="top" wrapText="1"/>
    </xf>
    <xf numFmtId="4" fontId="15" fillId="2" borderId="14" xfId="0" applyNumberFormat="1" applyFont="1" applyFill="1" applyBorder="1" applyAlignment="1" applyProtection="1">
      <alignment vertical="center" wrapText="1"/>
    </xf>
    <xf numFmtId="4" fontId="7" fillId="0" borderId="11" xfId="0" applyNumberFormat="1" applyFont="1" applyBorder="1" applyAlignment="1" applyProtection="1">
      <alignment horizontal="center" vertical="center" wrapText="1"/>
    </xf>
    <xf numFmtId="4" fontId="7" fillId="0" borderId="9" xfId="0" applyNumberFormat="1" applyFont="1" applyBorder="1" applyAlignment="1" applyProtection="1">
      <alignment horizontal="center" vertical="top" wrapText="1"/>
    </xf>
    <xf numFmtId="4" fontId="7" fillId="0" borderId="9" xfId="0" applyNumberFormat="1" applyFont="1" applyBorder="1" applyAlignment="1" applyProtection="1">
      <alignment vertical="top" wrapText="1"/>
    </xf>
    <xf numFmtId="4" fontId="15" fillId="0" borderId="37" xfId="0" applyNumberFormat="1" applyFont="1" applyBorder="1" applyAlignment="1" applyProtection="1">
      <alignment horizontal="right" vertical="top" wrapText="1"/>
    </xf>
    <xf numFmtId="4" fontId="15" fillId="2" borderId="14" xfId="0" applyNumberFormat="1" applyFont="1" applyFill="1" applyBorder="1" applyAlignment="1" applyProtection="1">
      <alignment horizontal="right" vertical="top" wrapText="1"/>
    </xf>
    <xf numFmtId="4" fontId="15" fillId="2" borderId="14" xfId="0" applyNumberFormat="1" applyFont="1" applyFill="1" applyBorder="1" applyAlignment="1" applyProtection="1">
      <alignment vertical="top" wrapText="1"/>
    </xf>
    <xf numFmtId="4" fontId="7" fillId="0" borderId="30" xfId="0" applyNumberFormat="1" applyFont="1" applyBorder="1" applyAlignment="1" applyProtection="1">
      <alignment horizontal="center" vertical="center" wrapText="1"/>
    </xf>
    <xf numFmtId="4" fontId="15" fillId="2" borderId="32" xfId="0" applyNumberFormat="1" applyFont="1" applyFill="1" applyBorder="1" applyAlignment="1" applyProtection="1">
      <alignment vertical="top" wrapText="1"/>
    </xf>
    <xf numFmtId="4" fontId="15" fillId="2" borderId="7" xfId="0" applyNumberFormat="1" applyFont="1" applyFill="1" applyBorder="1" applyAlignment="1" applyProtection="1">
      <alignment horizontal="center" vertical="center" wrapText="1"/>
    </xf>
    <xf numFmtId="4" fontId="15" fillId="2" borderId="39" xfId="0" applyNumberFormat="1" applyFont="1" applyFill="1" applyBorder="1" applyAlignment="1" applyProtection="1">
      <alignment vertical="center" wrapText="1"/>
    </xf>
    <xf numFmtId="4" fontId="7" fillId="0" borderId="40" xfId="0" applyNumberFormat="1" applyFont="1" applyBorder="1" applyAlignment="1" applyProtection="1">
      <alignment horizontal="center" vertical="center" wrapText="1"/>
    </xf>
    <xf numFmtId="4" fontId="7" fillId="0" borderId="41" xfId="0" applyNumberFormat="1" applyFont="1" applyBorder="1" applyAlignment="1" applyProtection="1">
      <alignment horizontal="center" vertical="top" wrapText="1"/>
    </xf>
    <xf numFmtId="4" fontId="7" fillId="0" borderId="41" xfId="0" applyNumberFormat="1" applyFont="1" applyBorder="1" applyAlignment="1" applyProtection="1">
      <alignment vertical="top" wrapText="1"/>
    </xf>
    <xf numFmtId="4" fontId="15" fillId="2" borderId="39" xfId="0" applyNumberFormat="1" applyFont="1" applyFill="1" applyBorder="1" applyAlignment="1" applyProtection="1">
      <alignment vertical="top" wrapText="1"/>
    </xf>
    <xf numFmtId="4" fontId="15" fillId="0" borderId="42" xfId="0" applyNumberFormat="1" applyFont="1" applyBorder="1" applyAlignment="1" applyProtection="1">
      <alignment horizontal="right" vertical="top" wrapText="1"/>
    </xf>
    <xf numFmtId="4" fontId="15" fillId="2" borderId="39" xfId="0" applyNumberFormat="1" applyFont="1" applyFill="1" applyBorder="1" applyAlignment="1" applyProtection="1">
      <alignment horizontal="right" vertical="top" wrapText="1"/>
    </xf>
    <xf numFmtId="4" fontId="15" fillId="2" borderId="14" xfId="0" applyNumberFormat="1" applyFont="1" applyFill="1" applyBorder="1" applyAlignment="1" applyProtection="1">
      <alignment horizontal="center" vertical="center" wrapText="1"/>
    </xf>
    <xf numFmtId="4" fontId="15" fillId="2" borderId="39" xfId="0" applyNumberFormat="1" applyFont="1" applyFill="1" applyBorder="1" applyAlignment="1" applyProtection="1">
      <alignment horizontal="center" vertical="center" wrapText="1"/>
    </xf>
    <xf numFmtId="4" fontId="7" fillId="0" borderId="41" xfId="0" applyNumberFormat="1" applyFont="1" applyBorder="1" applyAlignment="1" applyProtection="1">
      <alignment horizontal="right" vertical="center" wrapText="1"/>
    </xf>
    <xf numFmtId="4" fontId="18" fillId="0" borderId="41" xfId="0" applyNumberFormat="1" applyFont="1" applyBorder="1" applyAlignment="1" applyProtection="1">
      <alignment horizontal="right" vertical="center" wrapText="1"/>
    </xf>
    <xf numFmtId="4" fontId="18" fillId="0" borderId="44" xfId="0" applyNumberFormat="1" applyFont="1" applyBorder="1" applyAlignment="1" applyProtection="1">
      <alignment horizontal="right" vertical="center" wrapText="1"/>
    </xf>
    <xf numFmtId="4" fontId="18" fillId="0" borderId="45" xfId="0" applyNumberFormat="1" applyFont="1" applyBorder="1" applyAlignment="1" applyProtection="1">
      <alignment horizontal="right" vertical="center" wrapText="1"/>
    </xf>
    <xf numFmtId="4" fontId="7" fillId="0" borderId="40" xfId="0" applyNumberFormat="1" applyFont="1" applyBorder="1" applyAlignment="1" applyProtection="1">
      <alignment horizontal="right" vertical="center" wrapText="1"/>
    </xf>
    <xf numFmtId="4" fontId="15" fillId="2" borderId="46" xfId="0" applyNumberFormat="1" applyFont="1" applyFill="1" applyBorder="1" applyAlignment="1" applyProtection="1">
      <alignment horizontal="right" vertical="center" wrapText="1"/>
    </xf>
    <xf numFmtId="4" fontId="15" fillId="2" borderId="47" xfId="0" applyNumberFormat="1" applyFont="1" applyFill="1" applyBorder="1" applyAlignment="1" applyProtection="1">
      <alignment horizontal="right" vertical="center" wrapText="1"/>
    </xf>
    <xf numFmtId="4" fontId="15" fillId="2" borderId="48" xfId="0" applyNumberFormat="1" applyFont="1" applyFill="1" applyBorder="1" applyAlignment="1" applyProtection="1">
      <alignment horizontal="right" vertical="center" wrapText="1"/>
    </xf>
    <xf numFmtId="4" fontId="7" fillId="0" borderId="39" xfId="0" applyNumberFormat="1" applyFont="1" applyBorder="1" applyAlignment="1" applyProtection="1">
      <alignment horizontal="right" vertical="center" wrapText="1"/>
    </xf>
    <xf numFmtId="4" fontId="7" fillId="0" borderId="49" xfId="0" applyNumberFormat="1" applyFont="1" applyBorder="1" applyAlignment="1" applyProtection="1">
      <alignment horizontal="center" vertical="top" wrapText="1"/>
    </xf>
    <xf numFmtId="4" fontId="7" fillId="0" borderId="49" xfId="0" applyNumberFormat="1" applyFont="1" applyBorder="1" applyAlignment="1" applyProtection="1">
      <alignment vertical="top" wrapText="1"/>
    </xf>
    <xf numFmtId="4" fontId="7" fillId="0" borderId="50" xfId="0" applyNumberFormat="1" applyFont="1" applyBorder="1" applyAlignment="1" applyProtection="1">
      <alignment vertical="top" wrapText="1"/>
    </xf>
    <xf numFmtId="4" fontId="15" fillId="2" borderId="32" xfId="2" applyNumberFormat="1" applyFont="1" applyFill="1" applyBorder="1" applyAlignment="1">
      <alignment horizontal="center" vertical="center"/>
    </xf>
    <xf numFmtId="4" fontId="7" fillId="0" borderId="33" xfId="2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/>
    </xf>
    <xf numFmtId="4" fontId="15" fillId="2" borderId="30" xfId="2" applyNumberFormat="1" applyFont="1" applyFill="1" applyBorder="1" applyAlignment="1">
      <alignment horizontal="center" vertical="center"/>
    </xf>
    <xf numFmtId="4" fontId="7" fillId="0" borderId="33" xfId="2" applyNumberFormat="1" applyFont="1" applyFill="1" applyBorder="1" applyAlignment="1">
      <alignment horizontal="center" vertical="center"/>
    </xf>
    <xf numFmtId="4" fontId="7" fillId="0" borderId="34" xfId="2" applyNumberFormat="1" applyFont="1" applyBorder="1" applyAlignment="1">
      <alignment horizontal="center" vertical="center"/>
    </xf>
    <xf numFmtId="0" fontId="7" fillId="0" borderId="29" xfId="2" applyFont="1" applyBorder="1" applyAlignment="1" applyProtection="1">
      <alignment horizontal="center" vertical="center" wrapText="1"/>
    </xf>
    <xf numFmtId="0" fontId="15" fillId="2" borderId="32" xfId="2" applyFont="1" applyFill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15" fillId="2" borderId="30" xfId="2" applyFont="1" applyFill="1" applyBorder="1" applyAlignment="1">
      <alignment horizontal="center" vertical="center"/>
    </xf>
    <xf numFmtId="4" fontId="15" fillId="2" borderId="14" xfId="2" applyNumberFormat="1" applyFont="1" applyFill="1" applyBorder="1" applyAlignment="1">
      <alignment horizontal="center" vertical="center"/>
    </xf>
    <xf numFmtId="4" fontId="7" fillId="0" borderId="9" xfId="2" applyNumberFormat="1" applyFont="1" applyBorder="1" applyAlignment="1">
      <alignment horizontal="center" vertical="center"/>
    </xf>
    <xf numFmtId="4" fontId="7" fillId="0" borderId="10" xfId="2" applyNumberFormat="1" applyFont="1" applyBorder="1" applyAlignment="1">
      <alignment horizontal="center" vertical="center"/>
    </xf>
    <xf numFmtId="4" fontId="15" fillId="2" borderId="38" xfId="2" applyNumberFormat="1" applyFont="1" applyFill="1" applyBorder="1" applyAlignment="1">
      <alignment horizontal="center" vertical="center"/>
    </xf>
    <xf numFmtId="4" fontId="7" fillId="0" borderId="50" xfId="2" applyNumberFormat="1" applyFont="1" applyBorder="1" applyAlignment="1">
      <alignment horizontal="center" vertical="center"/>
    </xf>
    <xf numFmtId="4" fontId="7" fillId="0" borderId="51" xfId="0" applyNumberFormat="1" applyFont="1" applyBorder="1" applyAlignment="1">
      <alignment horizontal="center" vertical="center"/>
    </xf>
    <xf numFmtId="4" fontId="15" fillId="2" borderId="52" xfId="2" applyNumberFormat="1" applyFont="1" applyFill="1" applyBorder="1" applyAlignment="1">
      <alignment horizontal="center" vertical="center"/>
    </xf>
    <xf numFmtId="4" fontId="7" fillId="0" borderId="50" xfId="2" applyNumberFormat="1" applyFont="1" applyFill="1" applyBorder="1" applyAlignment="1">
      <alignment horizontal="center" vertical="center"/>
    </xf>
    <xf numFmtId="4" fontId="7" fillId="0" borderId="51" xfId="2" applyNumberFormat="1" applyFont="1" applyBorder="1" applyAlignment="1">
      <alignment horizontal="center" vertical="center"/>
    </xf>
    <xf numFmtId="4" fontId="7" fillId="0" borderId="9" xfId="2" applyNumberFormat="1" applyFont="1" applyFill="1" applyBorder="1" applyAlignment="1">
      <alignment horizontal="center" vertical="center"/>
    </xf>
    <xf numFmtId="4" fontId="7" fillId="0" borderId="4" xfId="2" applyNumberFormat="1" applyFont="1" applyFill="1" applyBorder="1" applyAlignment="1">
      <alignment horizontal="center" vertical="center"/>
    </xf>
    <xf numFmtId="4" fontId="15" fillId="2" borderId="36" xfId="2" applyNumberFormat="1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vertical="top" wrapText="1"/>
    </xf>
    <xf numFmtId="49" fontId="15" fillId="2" borderId="1" xfId="2" applyNumberFormat="1" applyFont="1" applyFill="1" applyBorder="1" applyAlignment="1" applyProtection="1">
      <alignment horizontal="center" vertical="top" wrapText="1"/>
    </xf>
    <xf numFmtId="4" fontId="15" fillId="2" borderId="1" xfId="2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 applyProtection="1">
      <alignment horizontal="right" vertical="center" wrapText="1"/>
    </xf>
    <xf numFmtId="4" fontId="7" fillId="0" borderId="3" xfId="0" applyNumberFormat="1" applyFont="1" applyFill="1" applyBorder="1" applyAlignment="1" applyProtection="1">
      <alignment horizontal="right" vertical="center" wrapText="1"/>
    </xf>
    <xf numFmtId="4" fontId="7" fillId="0" borderId="33" xfId="0" applyNumberFormat="1" applyFont="1" applyFill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 wrapText="1"/>
    </xf>
    <xf numFmtId="4" fontId="7" fillId="0" borderId="4" xfId="0" applyNumberFormat="1" applyFont="1" applyFill="1" applyBorder="1" applyAlignment="1" applyProtection="1">
      <alignment horizontal="right" vertical="center" wrapText="1"/>
    </xf>
    <xf numFmtId="4" fontId="7" fillId="0" borderId="24" xfId="0" applyNumberFormat="1" applyFont="1" applyFill="1" applyBorder="1" applyAlignment="1" applyProtection="1">
      <alignment horizontal="right" vertical="center" wrapText="1"/>
    </xf>
    <xf numFmtId="4" fontId="7" fillId="0" borderId="12" xfId="0" applyNumberFormat="1" applyFont="1" applyFill="1" applyBorder="1" applyAlignment="1" applyProtection="1">
      <alignment horizontal="right" vertical="center" wrapText="1"/>
    </xf>
    <xf numFmtId="4" fontId="7" fillId="0" borderId="30" xfId="0" applyNumberFormat="1" applyFont="1" applyFill="1" applyBorder="1" applyAlignment="1" applyProtection="1">
      <alignment horizontal="righ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</xf>
    <xf numFmtId="4" fontId="7" fillId="0" borderId="13" xfId="0" applyNumberFormat="1" applyFont="1" applyFill="1" applyBorder="1" applyAlignment="1" applyProtection="1">
      <alignment horizontal="right" vertical="center" wrapText="1"/>
    </xf>
    <xf numFmtId="4" fontId="7" fillId="0" borderId="35" xfId="0" applyNumberFormat="1" applyFont="1" applyFill="1" applyBorder="1" applyAlignment="1" applyProtection="1">
      <alignment horizontal="right" vertical="center" wrapText="1"/>
    </xf>
    <xf numFmtId="4" fontId="7" fillId="0" borderId="17" xfId="0" applyNumberFormat="1" applyFont="1" applyFill="1" applyBorder="1" applyAlignment="1" applyProtection="1">
      <alignment horizontal="right" vertical="center" wrapText="1"/>
    </xf>
    <xf numFmtId="4" fontId="7" fillId="0" borderId="53" xfId="0" applyNumberFormat="1" applyFont="1" applyFill="1" applyBorder="1" applyAlignment="1" applyProtection="1">
      <alignment horizontal="right" vertical="center" wrapText="1"/>
    </xf>
    <xf numFmtId="4" fontId="7" fillId="0" borderId="44" xfId="0" applyNumberFormat="1" applyFont="1" applyFill="1" applyBorder="1" applyAlignment="1" applyProtection="1">
      <alignment horizontal="right" vertical="center" wrapText="1"/>
    </xf>
    <xf numFmtId="4" fontId="7" fillId="0" borderId="18" xfId="0" applyNumberFormat="1" applyFont="1" applyFill="1" applyBorder="1" applyAlignment="1" applyProtection="1">
      <alignment horizontal="right" vertical="center" wrapText="1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34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6" fillId="0" borderId="0" xfId="2" applyFont="1" applyBorder="1" applyAlignment="1" applyProtection="1"/>
    <xf numFmtId="0" fontId="3" fillId="0" borderId="0" xfId="1" applyFont="1"/>
    <xf numFmtId="4" fontId="7" fillId="0" borderId="5" xfId="0" applyNumberFormat="1" applyFont="1" applyBorder="1" applyAlignment="1" applyProtection="1">
      <alignment horizontal="right" vertical="center" wrapText="1"/>
    </xf>
    <xf numFmtId="4" fontId="7" fillId="0" borderId="52" xfId="0" applyNumberFormat="1" applyFont="1" applyBorder="1" applyAlignment="1" applyProtection="1">
      <alignment horizontal="right" vertical="center" wrapText="1"/>
    </xf>
    <xf numFmtId="4" fontId="7" fillId="0" borderId="50" xfId="0" applyNumberFormat="1" applyFont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4" fontId="7" fillId="0" borderId="54" xfId="0" applyNumberFormat="1" applyFont="1" applyBorder="1" applyAlignment="1" applyProtection="1">
      <alignment horizontal="right" vertical="center" wrapText="1"/>
    </xf>
    <xf numFmtId="4" fontId="17" fillId="0" borderId="0" xfId="2" applyNumberFormat="1"/>
    <xf numFmtId="4" fontId="7" fillId="0" borderId="55" xfId="0" applyNumberFormat="1" applyFont="1" applyBorder="1" applyAlignment="1" applyProtection="1">
      <alignment horizontal="right" vertical="center" wrapText="1"/>
    </xf>
    <xf numFmtId="4" fontId="7" fillId="0" borderId="56" xfId="0" applyNumberFormat="1" applyFont="1" applyBorder="1" applyAlignment="1" applyProtection="1">
      <alignment horizontal="right" vertical="center" wrapText="1"/>
    </xf>
    <xf numFmtId="4" fontId="7" fillId="0" borderId="57" xfId="0" applyNumberFormat="1" applyFont="1" applyBorder="1" applyAlignment="1" applyProtection="1">
      <alignment horizontal="right" vertical="center" wrapText="1"/>
    </xf>
    <xf numFmtId="4" fontId="7" fillId="0" borderId="58" xfId="0" applyNumberFormat="1" applyFont="1" applyBorder="1" applyAlignment="1" applyProtection="1">
      <alignment horizontal="right" vertical="center" wrapText="1"/>
    </xf>
    <xf numFmtId="4" fontId="7" fillId="0" borderId="36" xfId="0" applyNumberFormat="1" applyFont="1" applyBorder="1" applyAlignment="1" applyProtection="1">
      <alignment horizontal="right" vertical="top" wrapText="1"/>
    </xf>
    <xf numFmtId="4" fontId="7" fillId="3" borderId="59" xfId="0" applyNumberFormat="1" applyFont="1" applyFill="1" applyBorder="1" applyAlignment="1" applyProtection="1">
      <alignment horizontal="right" vertical="center" wrapText="1"/>
    </xf>
    <xf numFmtId="4" fontId="7" fillId="3" borderId="30" xfId="0" applyNumberFormat="1" applyFont="1" applyFill="1" applyBorder="1" applyAlignment="1" applyProtection="1">
      <alignment horizontal="right" vertical="center" wrapText="1"/>
    </xf>
    <xf numFmtId="4" fontId="7" fillId="3" borderId="13" xfId="0" applyNumberFormat="1" applyFont="1" applyFill="1" applyBorder="1" applyAlignment="1" applyProtection="1">
      <alignment horizontal="right" vertical="center" wrapText="1"/>
    </xf>
    <xf numFmtId="4" fontId="7" fillId="3" borderId="60" xfId="0" applyNumberFormat="1" applyFont="1" applyFill="1" applyBorder="1" applyAlignment="1" applyProtection="1">
      <alignment horizontal="right" vertical="center" wrapText="1"/>
    </xf>
    <xf numFmtId="4" fontId="7" fillId="3" borderId="53" xfId="0" applyNumberFormat="1" applyFont="1" applyFill="1" applyBorder="1" applyAlignment="1" applyProtection="1">
      <alignment horizontal="right" vertical="center" wrapText="1"/>
    </xf>
    <xf numFmtId="4" fontId="7" fillId="3" borderId="18" xfId="0" applyNumberFormat="1" applyFont="1" applyFill="1" applyBorder="1" applyAlignment="1" applyProtection="1">
      <alignment horizontal="right" vertical="center" wrapText="1"/>
    </xf>
    <xf numFmtId="4" fontId="7" fillId="3" borderId="49" xfId="0" applyNumberFormat="1" applyFont="1" applyFill="1" applyBorder="1" applyAlignment="1" applyProtection="1">
      <alignment horizontal="right" vertical="center" wrapText="1"/>
    </xf>
    <xf numFmtId="4" fontId="7" fillId="3" borderId="33" xfId="0" applyNumberFormat="1" applyFont="1" applyFill="1" applyBorder="1" applyAlignment="1" applyProtection="1">
      <alignment horizontal="right" vertical="center" wrapText="1"/>
    </xf>
    <xf numFmtId="4" fontId="7" fillId="3" borderId="4" xfId="0" applyNumberFormat="1" applyFont="1" applyFill="1" applyBorder="1" applyAlignment="1" applyProtection="1">
      <alignment horizontal="right" vertical="center" wrapText="1"/>
    </xf>
    <xf numFmtId="4" fontId="7" fillId="3" borderId="61" xfId="0" applyNumberFormat="1" applyFont="1" applyFill="1" applyBorder="1" applyAlignment="1" applyProtection="1">
      <alignment horizontal="right" vertical="center" wrapText="1"/>
    </xf>
    <xf numFmtId="4" fontId="7" fillId="3" borderId="31" xfId="0" applyNumberFormat="1" applyFont="1" applyFill="1" applyBorder="1" applyAlignment="1" applyProtection="1">
      <alignment horizontal="right" vertical="center" wrapText="1"/>
    </xf>
    <xf numFmtId="4" fontId="7" fillId="3" borderId="27" xfId="0" applyNumberFormat="1" applyFont="1" applyFill="1" applyBorder="1" applyAlignment="1" applyProtection="1">
      <alignment horizontal="right" vertical="center" wrapText="1"/>
    </xf>
    <xf numFmtId="4" fontId="15" fillId="3" borderId="61" xfId="0" applyNumberFormat="1" applyFont="1" applyFill="1" applyBorder="1" applyAlignment="1" applyProtection="1">
      <alignment horizontal="right" vertical="center" wrapText="1"/>
    </xf>
    <xf numFmtId="4" fontId="15" fillId="3" borderId="31" xfId="0" applyNumberFormat="1" applyFont="1" applyFill="1" applyBorder="1" applyAlignment="1" applyProtection="1">
      <alignment horizontal="right" vertical="center" wrapText="1"/>
    </xf>
    <xf numFmtId="4" fontId="15" fillId="3" borderId="27" xfId="0" applyNumberFormat="1" applyFont="1" applyFill="1" applyBorder="1" applyAlignment="1" applyProtection="1">
      <alignment horizontal="right" vertical="center" wrapText="1"/>
    </xf>
    <xf numFmtId="4" fontId="7" fillId="3" borderId="36" xfId="0" applyNumberFormat="1" applyFont="1" applyFill="1" applyBorder="1" applyAlignment="1" applyProtection="1">
      <alignment horizontal="right" vertical="center" wrapText="1"/>
    </xf>
    <xf numFmtId="4" fontId="7" fillId="3" borderId="32" xfId="0" applyNumberFormat="1" applyFont="1" applyFill="1" applyBorder="1" applyAlignment="1" applyProtection="1">
      <alignment horizontal="right" vertical="center" wrapText="1"/>
    </xf>
    <xf numFmtId="4" fontId="7" fillId="3" borderId="16" xfId="0" applyNumberFormat="1" applyFont="1" applyFill="1" applyBorder="1" applyAlignment="1" applyProtection="1">
      <alignment horizontal="right" vertical="center" wrapText="1"/>
    </xf>
    <xf numFmtId="4" fontId="7" fillId="3" borderId="14" xfId="0" applyNumberFormat="1" applyFont="1" applyFill="1" applyBorder="1" applyAlignment="1" applyProtection="1">
      <alignment horizontal="right" vertical="center" wrapText="1"/>
    </xf>
    <xf numFmtId="4" fontId="7" fillId="3" borderId="15" xfId="0" applyNumberFormat="1" applyFont="1" applyFill="1" applyBorder="1" applyAlignment="1" applyProtection="1">
      <alignment horizontal="right" vertical="center" wrapText="1"/>
    </xf>
    <xf numFmtId="4" fontId="15" fillId="3" borderId="9" xfId="0" applyNumberFormat="1" applyFont="1" applyFill="1" applyBorder="1" applyAlignment="1" applyProtection="1">
      <alignment horizontal="right" vertical="center" wrapText="1"/>
    </xf>
    <xf numFmtId="4" fontId="15" fillId="3" borderId="3" xfId="0" applyNumberFormat="1" applyFont="1" applyFill="1" applyBorder="1" applyAlignment="1" applyProtection="1">
      <alignment horizontal="right" vertical="center" wrapText="1"/>
    </xf>
    <xf numFmtId="4" fontId="15" fillId="3" borderId="4" xfId="0" applyNumberFormat="1" applyFont="1" applyFill="1" applyBorder="1" applyAlignment="1" applyProtection="1">
      <alignment horizontal="right" vertical="center" wrapText="1"/>
    </xf>
    <xf numFmtId="4" fontId="7" fillId="3" borderId="9" xfId="0" applyNumberFormat="1" applyFont="1" applyFill="1" applyBorder="1" applyAlignment="1" applyProtection="1">
      <alignment horizontal="right" vertical="center" wrapText="1"/>
    </xf>
    <xf numFmtId="4" fontId="7" fillId="3" borderId="3" xfId="0" applyNumberFormat="1" applyFont="1" applyFill="1" applyBorder="1" applyAlignment="1" applyProtection="1">
      <alignment horizontal="right" vertical="center" wrapText="1"/>
    </xf>
    <xf numFmtId="4" fontId="15" fillId="3" borderId="10" xfId="0" applyNumberFormat="1" applyFont="1" applyFill="1" applyBorder="1" applyAlignment="1" applyProtection="1">
      <alignment horizontal="right" vertical="center" wrapText="1"/>
    </xf>
    <xf numFmtId="4" fontId="15" fillId="3" borderId="5" xfId="0" applyNumberFormat="1" applyFont="1" applyFill="1" applyBorder="1" applyAlignment="1" applyProtection="1">
      <alignment horizontal="right" vertical="center" wrapText="1"/>
    </xf>
    <xf numFmtId="4" fontId="15" fillId="3" borderId="6" xfId="0" applyNumberFormat="1" applyFont="1" applyFill="1" applyBorder="1" applyAlignment="1" applyProtection="1">
      <alignment horizontal="right" vertical="center" wrapText="1"/>
    </xf>
    <xf numFmtId="4" fontId="7" fillId="3" borderId="7" xfId="0" applyNumberFormat="1" applyFont="1" applyFill="1" applyBorder="1" applyAlignment="1" applyProtection="1">
      <alignment horizontal="right" vertical="center" wrapText="1"/>
    </xf>
    <xf numFmtId="4" fontId="15" fillId="3" borderId="2" xfId="0" applyNumberFormat="1" applyFont="1" applyFill="1" applyBorder="1" applyAlignment="1" applyProtection="1">
      <alignment horizontal="right" vertical="center" wrapText="1"/>
    </xf>
    <xf numFmtId="4" fontId="15" fillId="3" borderId="33" xfId="0" applyNumberFormat="1" applyFont="1" applyFill="1" applyBorder="1" applyAlignment="1" applyProtection="1">
      <alignment horizontal="right" vertical="center" wrapText="1"/>
    </xf>
    <xf numFmtId="4" fontId="7" fillId="3" borderId="2" xfId="0" applyNumberFormat="1" applyFont="1" applyFill="1" applyBorder="1" applyAlignment="1" applyProtection="1">
      <alignment horizontal="right" vertical="center" wrapText="1"/>
    </xf>
    <xf numFmtId="4" fontId="15" fillId="3" borderId="8" xfId="0" applyNumberFormat="1" applyFont="1" applyFill="1" applyBorder="1" applyAlignment="1" applyProtection="1">
      <alignment horizontal="right" vertical="center" wrapText="1"/>
    </xf>
    <xf numFmtId="4" fontId="15" fillId="3" borderId="34" xfId="0" applyNumberFormat="1" applyFont="1" applyFill="1" applyBorder="1" applyAlignment="1" applyProtection="1">
      <alignment horizontal="right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33" xfId="0" applyNumberFormat="1" applyFont="1" applyFill="1" applyBorder="1" applyAlignment="1" applyProtection="1">
      <alignment horizontal="center" vertical="center" wrapText="1"/>
    </xf>
    <xf numFmtId="4" fontId="15" fillId="3" borderId="14" xfId="0" applyNumberFormat="1" applyFont="1" applyFill="1" applyBorder="1" applyAlignment="1" applyProtection="1">
      <alignment horizontal="right" vertical="center" wrapText="1"/>
    </xf>
    <xf numFmtId="4" fontId="15" fillId="3" borderId="15" xfId="0" applyNumberFormat="1" applyFont="1" applyFill="1" applyBorder="1" applyAlignment="1" applyProtection="1">
      <alignment horizontal="right" vertical="center" wrapText="1"/>
    </xf>
    <xf numFmtId="4" fontId="15" fillId="3" borderId="16" xfId="0" applyNumberFormat="1" applyFont="1" applyFill="1" applyBorder="1" applyAlignment="1" applyProtection="1">
      <alignment horizontal="right" vertical="center" wrapText="1"/>
    </xf>
    <xf numFmtId="4" fontId="7" fillId="3" borderId="44" xfId="0" applyNumberFormat="1" applyFont="1" applyFill="1" applyBorder="1" applyAlignment="1" applyProtection="1">
      <alignment horizontal="right" vertical="center" wrapText="1"/>
    </xf>
    <xf numFmtId="4" fontId="7" fillId="3" borderId="17" xfId="0" applyNumberFormat="1" applyFont="1" applyFill="1" applyBorder="1" applyAlignment="1" applyProtection="1">
      <alignment horizontal="right" vertical="center" wrapText="1"/>
    </xf>
    <xf numFmtId="4" fontId="7" fillId="3" borderId="39" xfId="0" applyNumberFormat="1" applyFont="1" applyFill="1" applyBorder="1" applyAlignment="1" applyProtection="1">
      <alignment horizontal="right" vertical="center" wrapText="1"/>
    </xf>
    <xf numFmtId="4" fontId="15" fillId="3" borderId="41" xfId="0" applyNumberFormat="1" applyFont="1" applyFill="1" applyBorder="1" applyAlignment="1" applyProtection="1">
      <alignment horizontal="right" vertical="center" wrapText="1"/>
    </xf>
    <xf numFmtId="4" fontId="7" fillId="3" borderId="41" xfId="0" applyNumberFormat="1" applyFont="1" applyFill="1" applyBorder="1" applyAlignment="1" applyProtection="1">
      <alignment horizontal="right" vertical="center" wrapText="1"/>
    </xf>
    <xf numFmtId="4" fontId="15" fillId="3" borderId="62" xfId="0" applyNumberFormat="1" applyFont="1" applyFill="1" applyBorder="1" applyAlignment="1" applyProtection="1">
      <alignment horizontal="right" vertical="center" wrapText="1"/>
    </xf>
    <xf numFmtId="4" fontId="7" fillId="3" borderId="12" xfId="0" applyNumberFormat="1" applyFont="1" applyFill="1" applyBorder="1" applyAlignment="1" applyProtection="1">
      <alignment horizontal="right" vertical="center" wrapText="1"/>
    </xf>
    <xf numFmtId="4" fontId="15" fillId="3" borderId="12" xfId="0" applyNumberFormat="1" applyFont="1" applyFill="1" applyBorder="1" applyAlignment="1" applyProtection="1">
      <alignment horizontal="right" vertical="center" wrapText="1"/>
    </xf>
    <xf numFmtId="4" fontId="15" fillId="3" borderId="3" xfId="0" applyNumberFormat="1" applyFont="1" applyFill="1" applyBorder="1" applyAlignment="1" applyProtection="1">
      <alignment vertical="top" wrapText="1"/>
    </xf>
    <xf numFmtId="4" fontId="15" fillId="3" borderId="25" xfId="0" applyNumberFormat="1" applyFont="1" applyFill="1" applyBorder="1" applyAlignment="1" applyProtection="1">
      <alignment horizontal="right" vertical="top" wrapText="1"/>
    </xf>
    <xf numFmtId="4" fontId="15" fillId="3" borderId="12" xfId="0" applyNumberFormat="1" applyFont="1" applyFill="1" applyBorder="1" applyAlignment="1" applyProtection="1">
      <alignment horizontal="right" vertical="top" wrapText="1"/>
    </xf>
    <xf numFmtId="49" fontId="15" fillId="0" borderId="2" xfId="0" applyNumberFormat="1" applyFont="1" applyFill="1" applyBorder="1" applyAlignment="1" applyProtection="1">
      <alignment horizontal="center" vertical="top" wrapText="1"/>
    </xf>
    <xf numFmtId="49" fontId="15" fillId="0" borderId="31" xfId="0" applyNumberFormat="1" applyFont="1" applyBorder="1" applyAlignment="1" applyProtection="1">
      <alignment horizontal="center" vertical="top" wrapText="1"/>
    </xf>
    <xf numFmtId="49" fontId="15" fillId="0" borderId="32" xfId="0" applyNumberFormat="1" applyFont="1" applyBorder="1" applyAlignment="1" applyProtection="1">
      <alignment horizontal="center" vertical="top" wrapText="1"/>
    </xf>
    <xf numFmtId="4" fontId="15" fillId="2" borderId="16" xfId="0" applyNumberFormat="1" applyFont="1" applyFill="1" applyBorder="1" applyAlignment="1" applyProtection="1">
      <alignment vertical="center" wrapText="1"/>
    </xf>
    <xf numFmtId="4" fontId="15" fillId="3" borderId="11" xfId="0" applyNumberFormat="1" applyFont="1" applyFill="1" applyBorder="1" applyAlignment="1" applyProtection="1">
      <alignment horizontal="right" vertical="center" wrapText="1"/>
    </xf>
    <xf numFmtId="4" fontId="15" fillId="3" borderId="13" xfId="0" applyNumberFormat="1" applyFont="1" applyFill="1" applyBorder="1" applyAlignment="1" applyProtection="1">
      <alignment horizontal="right" vertical="center" wrapText="1"/>
    </xf>
    <xf numFmtId="4" fontId="15" fillId="3" borderId="9" xfId="0" applyNumberFormat="1" applyFont="1" applyFill="1" applyBorder="1" applyAlignment="1" applyProtection="1">
      <alignment horizontal="center" vertical="top" wrapText="1"/>
    </xf>
    <xf numFmtId="4" fontId="15" fillId="3" borderId="9" xfId="0" applyNumberFormat="1" applyFont="1" applyFill="1" applyBorder="1" applyAlignment="1" applyProtection="1">
      <alignment vertical="top" wrapText="1"/>
    </xf>
    <xf numFmtId="4" fontId="15" fillId="3" borderId="4" xfId="0" applyNumberFormat="1" applyFont="1" applyFill="1" applyBorder="1" applyAlignment="1" applyProtection="1">
      <alignment vertical="top" wrapText="1"/>
    </xf>
    <xf numFmtId="4" fontId="15" fillId="2" borderId="63" xfId="0" applyNumberFormat="1" applyFont="1" applyFill="1" applyBorder="1" applyAlignment="1" applyProtection="1">
      <alignment horizontal="right" vertical="center" wrapText="1"/>
    </xf>
    <xf numFmtId="4" fontId="15" fillId="3" borderId="37" xfId="0" applyNumberFormat="1" applyFont="1" applyFill="1" applyBorder="1" applyAlignment="1" applyProtection="1">
      <alignment horizontal="right" vertical="top" wrapText="1"/>
    </xf>
    <xf numFmtId="4" fontId="15" fillId="3" borderId="27" xfId="0" applyNumberFormat="1" applyFont="1" applyFill="1" applyBorder="1" applyAlignment="1" applyProtection="1">
      <alignment horizontal="right" vertical="top" wrapText="1"/>
    </xf>
    <xf numFmtId="4" fontId="15" fillId="3" borderId="11" xfId="0" applyNumberFormat="1" applyFont="1" applyFill="1" applyBorder="1" applyAlignment="1" applyProtection="1">
      <alignment horizontal="right" vertical="top" wrapText="1"/>
    </xf>
    <xf numFmtId="4" fontId="15" fillId="3" borderId="13" xfId="0" applyNumberFormat="1" applyFont="1" applyFill="1" applyBorder="1" applyAlignment="1" applyProtection="1">
      <alignment horizontal="right" vertical="top" wrapText="1"/>
    </xf>
    <xf numFmtId="4" fontId="7" fillId="3" borderId="11" xfId="0" applyNumberFormat="1" applyFont="1" applyFill="1" applyBorder="1" applyAlignment="1" applyProtection="1">
      <alignment horizontal="right" vertical="center" wrapText="1"/>
    </xf>
    <xf numFmtId="0" fontId="15" fillId="0" borderId="65" xfId="0" applyFont="1" applyBorder="1" applyAlignment="1" applyProtection="1">
      <alignment vertical="center" wrapText="1"/>
    </xf>
    <xf numFmtId="0" fontId="15" fillId="0" borderId="48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15" fillId="0" borderId="42" xfId="0" applyFont="1" applyBorder="1" applyAlignment="1" applyProtection="1">
      <alignment vertical="center" wrapText="1"/>
    </xf>
    <xf numFmtId="0" fontId="15" fillId="0" borderId="66" xfId="0" applyFont="1" applyBorder="1" applyAlignment="1" applyProtection="1">
      <alignment vertical="center" wrapText="1"/>
    </xf>
    <xf numFmtId="0" fontId="15" fillId="0" borderId="58" xfId="0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49" fontId="15" fillId="2" borderId="26" xfId="0" applyNumberFormat="1" applyFont="1" applyFill="1" applyBorder="1" applyAlignment="1" applyProtection="1">
      <alignment horizontal="center" vertical="center" wrapText="1"/>
    </xf>
    <xf numFmtId="49" fontId="15" fillId="2" borderId="67" xfId="0" applyNumberFormat="1" applyFont="1" applyFill="1" applyBorder="1" applyAlignment="1" applyProtection="1">
      <alignment vertical="center" wrapText="1"/>
    </xf>
    <xf numFmtId="49" fontId="15" fillId="2" borderId="47" xfId="0" applyNumberFormat="1" applyFont="1" applyFill="1" applyBorder="1" applyAlignment="1" applyProtection="1">
      <alignment vertical="center" wrapText="1"/>
    </xf>
    <xf numFmtId="49" fontId="15" fillId="2" borderId="46" xfId="0" applyNumberFormat="1" applyFont="1" applyFill="1" applyBorder="1" applyAlignment="1" applyProtection="1">
      <alignment horizontal="center" vertical="center" wrapText="1"/>
    </xf>
    <xf numFmtId="49" fontId="7" fillId="0" borderId="53" xfId="0" applyNumberFormat="1" applyFont="1" applyFill="1" applyBorder="1" applyAlignment="1" applyProtection="1">
      <alignment horizontal="center" vertical="center" wrapText="1"/>
    </xf>
    <xf numFmtId="49" fontId="7" fillId="4" borderId="53" xfId="0" applyNumberFormat="1" applyFont="1" applyFill="1" applyBorder="1" applyAlignment="1" applyProtection="1">
      <alignment horizontal="center" vertical="center" wrapText="1"/>
    </xf>
    <xf numFmtId="49" fontId="15" fillId="2" borderId="26" xfId="0" applyNumberFormat="1" applyFont="1" applyFill="1" applyBorder="1" applyAlignment="1" applyProtection="1">
      <alignment horizontal="center" vertical="top" wrapText="1"/>
    </xf>
    <xf numFmtId="49" fontId="7" fillId="0" borderId="44" xfId="0" applyNumberFormat="1" applyFont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49" fontId="15" fillId="2" borderId="69" xfId="0" applyNumberFormat="1" applyFont="1" applyFill="1" applyBorder="1" applyAlignment="1" applyProtection="1">
      <alignment horizontal="center" vertical="center" wrapText="1"/>
    </xf>
    <xf numFmtId="49" fontId="7" fillId="4" borderId="18" xfId="0" applyNumberFormat="1" applyFont="1" applyFill="1" applyBorder="1" applyAlignment="1" applyProtection="1">
      <alignment horizontal="center" vertical="center" wrapText="1"/>
    </xf>
    <xf numFmtId="0" fontId="15" fillId="2" borderId="26" xfId="0" applyFont="1" applyFill="1" applyBorder="1" applyAlignment="1" applyProtection="1">
      <alignment horizontal="center" vertical="center" wrapText="1"/>
    </xf>
    <xf numFmtId="49" fontId="7" fillId="0" borderId="63" xfId="0" applyNumberFormat="1" applyFont="1" applyBorder="1" applyAlignment="1" applyProtection="1">
      <alignment horizontal="center" vertical="center" wrapText="1"/>
    </xf>
    <xf numFmtId="49" fontId="7" fillId="0" borderId="26" xfId="0" applyNumberFormat="1" applyFont="1" applyBorder="1" applyAlignment="1" applyProtection="1">
      <alignment horizontal="center" vertical="center" wrapText="1"/>
    </xf>
    <xf numFmtId="49" fontId="15" fillId="2" borderId="63" xfId="0" applyNumberFormat="1" applyFont="1" applyFill="1" applyBorder="1" applyAlignment="1" applyProtection="1">
      <alignment horizontal="center" vertical="center" wrapText="1"/>
    </xf>
    <xf numFmtId="49" fontId="15" fillId="2" borderId="25" xfId="0" applyNumberFormat="1" applyFont="1" applyFill="1" applyBorder="1" applyAlignment="1" applyProtection="1">
      <alignment horizontal="center" vertical="center" wrapText="1"/>
    </xf>
    <xf numFmtId="49" fontId="15" fillId="2" borderId="12" xfId="0" applyNumberFormat="1" applyFont="1" applyFill="1" applyBorder="1" applyAlignment="1" applyProtection="1">
      <alignment horizontal="center" vertical="center" wrapText="1"/>
    </xf>
    <xf numFmtId="49" fontId="15" fillId="2" borderId="30" xfId="0" applyNumberFormat="1" applyFont="1" applyFill="1" applyBorder="1" applyAlignment="1" applyProtection="1">
      <alignment horizontal="center" vertical="center" wrapText="1"/>
    </xf>
    <xf numFmtId="49" fontId="7" fillId="5" borderId="53" xfId="0" applyNumberFormat="1" applyFont="1" applyFill="1" applyBorder="1" applyAlignment="1" applyProtection="1">
      <alignment horizontal="center" vertical="center" wrapText="1"/>
    </xf>
    <xf numFmtId="49" fontId="7" fillId="5" borderId="18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15" fillId="0" borderId="43" xfId="0" applyNumberFormat="1" applyFont="1" applyBorder="1" applyAlignment="1" applyProtection="1">
      <alignment horizontal="center" vertical="center" wrapText="1"/>
    </xf>
    <xf numFmtId="0" fontId="7" fillId="0" borderId="75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center" vertical="center" wrapText="1"/>
    </xf>
    <xf numFmtId="49" fontId="7" fillId="0" borderId="18" xfId="0" applyNumberFormat="1" applyFont="1" applyBorder="1" applyAlignment="1" applyProtection="1">
      <alignment horizontal="center" vertical="center" wrapText="1"/>
    </xf>
    <xf numFmtId="49" fontId="7" fillId="0" borderId="17" xfId="0" applyNumberFormat="1" applyFont="1" applyBorder="1" applyAlignment="1" applyProtection="1">
      <alignment horizontal="center" vertical="center" wrapText="1"/>
    </xf>
    <xf numFmtId="49" fontId="7" fillId="0" borderId="25" xfId="0" applyNumberFormat="1" applyFont="1" applyBorder="1" applyAlignment="1" applyProtection="1">
      <alignment horizontal="center" vertical="center" wrapText="1"/>
    </xf>
    <xf numFmtId="49" fontId="7" fillId="0" borderId="3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49" fontId="7" fillId="0" borderId="53" xfId="0" applyNumberFormat="1" applyFont="1" applyBorder="1" applyAlignment="1" applyProtection="1">
      <alignment horizontal="center" vertical="center" wrapText="1"/>
    </xf>
    <xf numFmtId="49" fontId="7" fillId="0" borderId="44" xfId="0" applyNumberFormat="1" applyFont="1" applyBorder="1" applyAlignment="1" applyProtection="1">
      <alignment horizontal="left" vertical="center" wrapText="1"/>
    </xf>
    <xf numFmtId="0" fontId="7" fillId="0" borderId="0" xfId="0" applyFont="1"/>
    <xf numFmtId="4" fontId="7" fillId="0" borderId="0" xfId="0" applyNumberFormat="1" applyFont="1"/>
    <xf numFmtId="0" fontId="1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/>
    <xf numFmtId="0" fontId="22" fillId="0" borderId="35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center" vertical="center" wrapText="1"/>
    </xf>
    <xf numFmtId="49" fontId="23" fillId="2" borderId="15" xfId="0" applyNumberFormat="1" applyFont="1" applyFill="1" applyBorder="1" applyAlignment="1" applyProtection="1">
      <alignment horizontal="center" vertical="center" wrapText="1"/>
    </xf>
    <xf numFmtId="0" fontId="23" fillId="2" borderId="32" xfId="0" applyFont="1" applyFill="1" applyBorder="1" applyAlignment="1" applyProtection="1">
      <alignment horizontal="center" vertical="center" wrapText="1"/>
    </xf>
    <xf numFmtId="4" fontId="23" fillId="2" borderId="3" xfId="0" applyNumberFormat="1" applyFont="1" applyFill="1" applyBorder="1" applyAlignment="1" applyProtection="1">
      <alignment horizontal="right" vertical="center" wrapText="1"/>
    </xf>
    <xf numFmtId="4" fontId="23" fillId="2" borderId="7" xfId="0" applyNumberFormat="1" applyFont="1" applyFill="1" applyBorder="1" applyAlignment="1" applyProtection="1">
      <alignment horizontal="right" vertical="center" wrapText="1"/>
    </xf>
    <xf numFmtId="0" fontId="23" fillId="0" borderId="0" xfId="0" applyFont="1"/>
    <xf numFmtId="0" fontId="16" fillId="0" borderId="12" xfId="0" applyFont="1" applyBorder="1" applyAlignment="1" applyProtection="1">
      <alignment horizontal="center" vertical="center" wrapText="1"/>
    </xf>
    <xf numFmtId="49" fontId="16" fillId="0" borderId="12" xfId="0" applyNumberFormat="1" applyFont="1" applyBorder="1" applyAlignment="1" applyProtection="1">
      <alignment horizontal="center" vertical="top" wrapText="1"/>
    </xf>
    <xf numFmtId="0" fontId="16" fillId="0" borderId="30" xfId="0" applyFont="1" applyBorder="1" applyAlignment="1" applyProtection="1">
      <alignment horizontal="center" vertical="center" wrapText="1"/>
    </xf>
    <xf numFmtId="4" fontId="23" fillId="3" borderId="3" xfId="0" applyNumberFormat="1" applyFont="1" applyFill="1" applyBorder="1" applyAlignment="1" applyProtection="1">
      <alignment horizontal="right" vertical="center" wrapText="1"/>
    </xf>
    <xf numFmtId="4" fontId="16" fillId="0" borderId="24" xfId="0" applyNumberFormat="1" applyFont="1" applyBorder="1" applyAlignment="1" applyProtection="1">
      <alignment horizontal="right" vertical="center" wrapText="1"/>
    </xf>
    <xf numFmtId="4" fontId="16" fillId="0" borderId="12" xfId="0" applyNumberFormat="1" applyFont="1" applyBorder="1" applyAlignment="1" applyProtection="1">
      <alignment horizontal="right" vertical="center" wrapText="1"/>
    </xf>
    <xf numFmtId="4" fontId="16" fillId="0" borderId="30" xfId="0" applyNumberFormat="1" applyFont="1" applyBorder="1" applyAlignment="1" applyProtection="1">
      <alignment horizontal="right" vertical="center" wrapText="1"/>
    </xf>
    <xf numFmtId="4" fontId="16" fillId="0" borderId="13" xfId="0" applyNumberFormat="1" applyFont="1" applyBorder="1" applyAlignment="1" applyProtection="1">
      <alignment horizontal="right" vertical="center" wrapText="1"/>
    </xf>
    <xf numFmtId="0" fontId="16" fillId="0" borderId="0" xfId="0" applyFont="1"/>
    <xf numFmtId="0" fontId="16" fillId="0" borderId="44" xfId="0" applyFont="1" applyBorder="1" applyAlignment="1" applyProtection="1">
      <alignment horizontal="center" vertical="center" wrapText="1"/>
    </xf>
    <xf numFmtId="49" fontId="16" fillId="0" borderId="17" xfId="0" applyNumberFormat="1" applyFont="1" applyBorder="1" applyAlignment="1" applyProtection="1">
      <alignment horizontal="center" vertical="center" wrapText="1"/>
    </xf>
    <xf numFmtId="0" fontId="16" fillId="0" borderId="53" xfId="0" applyFont="1" applyBorder="1" applyAlignment="1" applyProtection="1">
      <alignment horizontal="center" vertical="center" wrapText="1"/>
    </xf>
    <xf numFmtId="4" fontId="16" fillId="0" borderId="35" xfId="0" applyNumberFormat="1" applyFont="1" applyBorder="1" applyAlignment="1" applyProtection="1">
      <alignment horizontal="right" vertical="center" wrapText="1"/>
    </xf>
    <xf numFmtId="4" fontId="16" fillId="0" borderId="17" xfId="0" applyNumberFormat="1" applyFont="1" applyBorder="1" applyAlignment="1" applyProtection="1">
      <alignment horizontal="right" vertical="center" wrapText="1"/>
    </xf>
    <xf numFmtId="4" fontId="16" fillId="0" borderId="53" xfId="0" applyNumberFormat="1" applyFont="1" applyBorder="1" applyAlignment="1" applyProtection="1">
      <alignment horizontal="right" vertical="center" wrapText="1"/>
    </xf>
    <xf numFmtId="4" fontId="16" fillId="0" borderId="18" xfId="0" applyNumberFormat="1" applyFont="1" applyBorder="1" applyAlignment="1" applyProtection="1">
      <alignment horizontal="right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49" fontId="16" fillId="0" borderId="17" xfId="0" applyNumberFormat="1" applyFont="1" applyBorder="1" applyAlignment="1" applyProtection="1">
      <alignment horizontal="center" vertical="top" wrapText="1"/>
    </xf>
    <xf numFmtId="49" fontId="16" fillId="0" borderId="5" xfId="0" applyNumberFormat="1" applyFont="1" applyBorder="1" applyAlignment="1" applyProtection="1">
      <alignment horizontal="center" vertical="center" wrapText="1"/>
    </xf>
    <xf numFmtId="49" fontId="16" fillId="0" borderId="5" xfId="0" applyNumberFormat="1" applyFont="1" applyBorder="1" applyAlignment="1" applyProtection="1">
      <alignment horizontal="center" vertical="top" wrapText="1"/>
    </xf>
    <xf numFmtId="49" fontId="16" fillId="0" borderId="34" xfId="0" applyNumberFormat="1" applyFont="1" applyBorder="1" applyAlignment="1" applyProtection="1">
      <alignment horizontal="center" vertical="top" wrapText="1"/>
    </xf>
    <xf numFmtId="4" fontId="16" fillId="0" borderId="8" xfId="0" applyNumberFormat="1" applyFont="1" applyBorder="1" applyAlignment="1" applyProtection="1">
      <alignment horizontal="right" vertical="top" wrapText="1"/>
    </xf>
    <xf numFmtId="4" fontId="16" fillId="0" borderId="5" xfId="0" applyNumberFormat="1" applyFont="1" applyBorder="1" applyAlignment="1" applyProtection="1">
      <alignment horizontal="right" vertical="top" wrapText="1"/>
    </xf>
    <xf numFmtId="4" fontId="16" fillId="0" borderId="34" xfId="0" applyNumberFormat="1" applyFont="1" applyBorder="1" applyAlignment="1" applyProtection="1">
      <alignment horizontal="right" vertical="top" wrapText="1"/>
    </xf>
    <xf numFmtId="4" fontId="16" fillId="0" borderId="6" xfId="0" applyNumberFormat="1" applyFont="1" applyBorder="1" applyAlignment="1" applyProtection="1">
      <alignment horizontal="right" vertical="top" wrapText="1"/>
    </xf>
    <xf numFmtId="49" fontId="23" fillId="2" borderId="26" xfId="0" applyNumberFormat="1" applyFont="1" applyFill="1" applyBorder="1" applyAlignment="1" applyProtection="1">
      <alignment horizontal="center" vertical="center" wrapText="1"/>
    </xf>
    <xf numFmtId="49" fontId="23" fillId="2" borderId="26" xfId="0" applyNumberFormat="1" applyFont="1" applyFill="1" applyBorder="1" applyAlignment="1" applyProtection="1">
      <alignment horizontal="center" vertical="top" wrapText="1"/>
    </xf>
    <xf numFmtId="49" fontId="23" fillId="2" borderId="32" xfId="0" applyNumberFormat="1" applyFont="1" applyFill="1" applyBorder="1" applyAlignment="1" applyProtection="1">
      <alignment horizontal="center" vertical="top" wrapText="1"/>
    </xf>
    <xf numFmtId="4" fontId="23" fillId="2" borderId="7" xfId="0" applyNumberFormat="1" applyFont="1" applyFill="1" applyBorder="1" applyAlignment="1" applyProtection="1">
      <alignment horizontal="right" vertical="top" wrapText="1"/>
    </xf>
    <xf numFmtId="49" fontId="23" fillId="0" borderId="25" xfId="0" applyNumberFormat="1" applyFont="1" applyBorder="1" applyAlignment="1" applyProtection="1">
      <alignment horizontal="center" vertical="center" wrapText="1"/>
    </xf>
    <xf numFmtId="49" fontId="23" fillId="0" borderId="31" xfId="0" applyNumberFormat="1" applyFont="1" applyBorder="1" applyAlignment="1" applyProtection="1">
      <alignment horizontal="center" vertical="center" wrapText="1"/>
    </xf>
    <xf numFmtId="4" fontId="23" fillId="0" borderId="3" xfId="0" applyNumberFormat="1" applyFont="1" applyBorder="1" applyAlignment="1" applyProtection="1">
      <alignment horizontal="right" vertical="center" wrapText="1"/>
    </xf>
    <xf numFmtId="4" fontId="23" fillId="0" borderId="0" xfId="0" applyNumberFormat="1" applyFont="1" applyBorder="1" applyAlignment="1" applyProtection="1">
      <alignment horizontal="right" vertical="center" wrapText="1"/>
    </xf>
    <xf numFmtId="4" fontId="23" fillId="0" borderId="28" xfId="0" applyNumberFormat="1" applyFont="1" applyBorder="1" applyAlignment="1" applyProtection="1">
      <alignment horizontal="right" vertical="center" wrapText="1"/>
    </xf>
    <xf numFmtId="4" fontId="23" fillId="0" borderId="25" xfId="0" applyNumberFormat="1" applyFont="1" applyBorder="1" applyAlignment="1" applyProtection="1">
      <alignment horizontal="right" vertical="center" wrapText="1"/>
    </xf>
    <xf numFmtId="4" fontId="23" fillId="0" borderId="31" xfId="0" applyNumberFormat="1" applyFont="1" applyBorder="1" applyAlignment="1" applyProtection="1">
      <alignment horizontal="right" vertical="center" wrapText="1"/>
    </xf>
    <xf numFmtId="4" fontId="23" fillId="0" borderId="64" xfId="0" applyNumberFormat="1" applyFont="1" applyBorder="1" applyAlignment="1" applyProtection="1">
      <alignment horizontal="right" vertical="center" wrapText="1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4" fontId="23" fillId="2" borderId="52" xfId="0" applyNumberFormat="1" applyFont="1" applyFill="1" applyBorder="1" applyAlignment="1" applyProtection="1">
      <alignment horizontal="right" vertical="center" wrapText="1"/>
    </xf>
    <xf numFmtId="49" fontId="16" fillId="0" borderId="26" xfId="0" applyNumberFormat="1" applyFont="1" applyBorder="1" applyAlignment="1" applyProtection="1">
      <alignment horizontal="center" vertical="center" wrapText="1"/>
    </xf>
    <xf numFmtId="49" fontId="23" fillId="0" borderId="12" xfId="0" applyNumberFormat="1" applyFont="1" applyBorder="1" applyAlignment="1" applyProtection="1">
      <alignment horizontal="center" vertical="center" wrapText="1"/>
    </xf>
    <xf numFmtId="49" fontId="23" fillId="0" borderId="30" xfId="0" applyNumberFormat="1" applyFont="1" applyBorder="1" applyAlignment="1" applyProtection="1">
      <alignment horizontal="center" vertical="center" wrapText="1"/>
    </xf>
    <xf numFmtId="4" fontId="16" fillId="3" borderId="3" xfId="0" applyNumberFormat="1" applyFont="1" applyFill="1" applyBorder="1" applyAlignment="1" applyProtection="1">
      <alignment horizontal="right" vertical="center" wrapText="1"/>
    </xf>
    <xf numFmtId="4" fontId="16" fillId="0" borderId="7" xfId="0" applyNumberFormat="1" applyFont="1" applyBorder="1" applyAlignment="1" applyProtection="1">
      <alignment horizontal="right" vertical="center" wrapText="1"/>
    </xf>
    <xf numFmtId="49" fontId="16" fillId="0" borderId="53" xfId="0" applyNumberFormat="1" applyFont="1" applyBorder="1" applyAlignment="1" applyProtection="1">
      <alignment horizontal="center" vertical="center" wrapText="1"/>
    </xf>
    <xf numFmtId="4" fontId="16" fillId="0" borderId="2" xfId="0" applyNumberFormat="1" applyFont="1" applyBorder="1" applyAlignment="1" applyProtection="1">
      <alignment horizontal="right" vertical="center" wrapText="1"/>
    </xf>
    <xf numFmtId="4" fontId="16" fillId="0" borderId="3" xfId="0" applyNumberFormat="1" applyFont="1" applyBorder="1" applyAlignment="1" applyProtection="1">
      <alignment horizontal="right" vertical="center" wrapText="1"/>
    </xf>
    <xf numFmtId="4" fontId="16" fillId="0" borderId="3" xfId="0" applyNumberFormat="1" applyFont="1" applyFill="1" applyBorder="1" applyAlignment="1" applyProtection="1">
      <alignment horizontal="right" vertical="center" wrapText="1"/>
    </xf>
    <xf numFmtId="4" fontId="16" fillId="0" borderId="33" xfId="0" applyNumberFormat="1" applyFont="1" applyFill="1" applyBorder="1" applyAlignment="1" applyProtection="1">
      <alignment horizontal="right" vertical="center" wrapText="1"/>
    </xf>
    <xf numFmtId="4" fontId="16" fillId="0" borderId="4" xfId="0" applyNumberFormat="1" applyFont="1" applyFill="1" applyBorder="1" applyAlignment="1" applyProtection="1">
      <alignment horizontal="right" vertical="center" wrapText="1"/>
    </xf>
    <xf numFmtId="49" fontId="16" fillId="4" borderId="53" xfId="0" applyNumberFormat="1" applyFont="1" applyFill="1" applyBorder="1" applyAlignment="1" applyProtection="1">
      <alignment horizontal="center" vertical="center" wrapText="1"/>
    </xf>
    <xf numFmtId="49" fontId="16" fillId="0" borderId="44" xfId="0" applyNumberFormat="1" applyFont="1" applyBorder="1" applyAlignment="1" applyProtection="1">
      <alignment horizontal="left" vertical="center" wrapText="1"/>
    </xf>
    <xf numFmtId="49" fontId="16" fillId="0" borderId="12" xfId="0" applyNumberFormat="1" applyFont="1" applyBorder="1" applyAlignment="1" applyProtection="1">
      <alignment horizontal="center" vertical="center" wrapText="1"/>
    </xf>
    <xf numFmtId="49" fontId="16" fillId="0" borderId="30" xfId="0" applyNumberFormat="1" applyFont="1" applyBorder="1" applyAlignment="1" applyProtection="1">
      <alignment horizontal="center" vertical="center" wrapText="1"/>
    </xf>
    <xf numFmtId="4" fontId="16" fillId="0" borderId="15" xfId="0" applyNumberFormat="1" applyFont="1" applyBorder="1" applyAlignment="1" applyProtection="1">
      <alignment horizontal="right" vertical="center" wrapText="1"/>
    </xf>
    <xf numFmtId="4" fontId="16" fillId="0" borderId="32" xfId="0" applyNumberFormat="1" applyFont="1" applyBorder="1" applyAlignment="1" applyProtection="1">
      <alignment horizontal="right" vertical="center" wrapText="1"/>
    </xf>
    <xf numFmtId="4" fontId="16" fillId="0" borderId="16" xfId="0" applyNumberFormat="1" applyFont="1" applyBorder="1" applyAlignment="1" applyProtection="1">
      <alignment horizontal="right" vertical="center" wrapText="1"/>
    </xf>
    <xf numFmtId="0" fontId="24" fillId="0" borderId="35" xfId="0" applyFont="1" applyBorder="1" applyAlignment="1">
      <alignment horizontal="left" vertical="center" wrapText="1"/>
    </xf>
    <xf numFmtId="4" fontId="16" fillId="2" borderId="15" xfId="0" applyNumberFormat="1" applyFont="1" applyFill="1" applyBorder="1" applyAlignment="1" applyProtection="1">
      <alignment horizontal="right" vertical="center" wrapText="1"/>
    </xf>
    <xf numFmtId="4" fontId="23" fillId="2" borderId="15" xfId="0" applyNumberFormat="1" applyFont="1" applyFill="1" applyBorder="1" applyAlignment="1" applyProtection="1">
      <alignment horizontal="right" vertical="center" wrapText="1"/>
    </xf>
    <xf numFmtId="4" fontId="23" fillId="2" borderId="32" xfId="0" applyNumberFormat="1" applyFont="1" applyFill="1" applyBorder="1" applyAlignment="1" applyProtection="1">
      <alignment horizontal="right" vertical="center" wrapText="1"/>
    </xf>
    <xf numFmtId="4" fontId="23" fillId="2" borderId="16" xfId="0" applyNumberFormat="1" applyFont="1" applyFill="1" applyBorder="1" applyAlignment="1" applyProtection="1">
      <alignment horizontal="right" vertical="center" wrapText="1"/>
    </xf>
    <xf numFmtId="49" fontId="16" fillId="0" borderId="25" xfId="0" applyNumberFormat="1" applyFont="1" applyBorder="1" applyAlignment="1" applyProtection="1">
      <alignment horizontal="center" vertical="center" wrapText="1"/>
    </xf>
    <xf numFmtId="49" fontId="16" fillId="0" borderId="31" xfId="0" applyNumberFormat="1" applyFont="1" applyBorder="1" applyAlignment="1" applyProtection="1">
      <alignment horizontal="center" vertical="center" wrapText="1"/>
    </xf>
    <xf numFmtId="4" fontId="16" fillId="0" borderId="17" xfId="0" applyNumberFormat="1" applyFont="1" applyFill="1" applyBorder="1" applyAlignment="1" applyProtection="1">
      <alignment horizontal="right" vertical="center" wrapText="1"/>
    </xf>
    <xf numFmtId="4" fontId="16" fillId="0" borderId="53" xfId="0" applyNumberFormat="1" applyFont="1" applyFill="1" applyBorder="1" applyAlignment="1" applyProtection="1">
      <alignment horizontal="right" vertical="center" wrapText="1"/>
    </xf>
    <xf numFmtId="4" fontId="16" fillId="0" borderId="18" xfId="0" applyNumberFormat="1" applyFont="1" applyFill="1" applyBorder="1" applyAlignment="1" applyProtection="1">
      <alignment horizontal="right" vertical="center" wrapText="1"/>
    </xf>
    <xf numFmtId="0" fontId="23" fillId="0" borderId="15" xfId="0" applyFont="1" applyFill="1" applyBorder="1" applyAlignment="1">
      <alignment vertical="center"/>
    </xf>
    <xf numFmtId="49" fontId="16" fillId="0" borderId="15" xfId="0" applyNumberFormat="1" applyFont="1" applyFill="1" applyBorder="1" applyAlignment="1" applyProtection="1">
      <alignment horizontal="center" vertical="center" wrapText="1"/>
    </xf>
    <xf numFmtId="49" fontId="16" fillId="0" borderId="32" xfId="0" applyNumberFormat="1" applyFont="1" applyFill="1" applyBorder="1" applyAlignment="1" applyProtection="1">
      <alignment horizontal="center" vertical="center" wrapText="1"/>
    </xf>
    <xf numFmtId="4" fontId="16" fillId="3" borderId="7" xfId="0" applyNumberFormat="1" applyFont="1" applyFill="1" applyBorder="1" applyAlignment="1" applyProtection="1">
      <alignment horizontal="right" vertical="center" wrapText="1"/>
    </xf>
    <xf numFmtId="4" fontId="16" fillId="3" borderId="15" xfId="0" applyNumberFormat="1" applyFont="1" applyFill="1" applyBorder="1" applyAlignment="1" applyProtection="1">
      <alignment horizontal="right" vertical="center" wrapText="1"/>
    </xf>
    <xf numFmtId="4" fontId="16" fillId="3" borderId="32" xfId="0" applyNumberFormat="1" applyFont="1" applyFill="1" applyBorder="1" applyAlignment="1" applyProtection="1">
      <alignment horizontal="right" vertical="center" wrapText="1"/>
    </xf>
    <xf numFmtId="4" fontId="16" fillId="3" borderId="16" xfId="0" applyNumberFormat="1" applyFont="1" applyFill="1" applyBorder="1" applyAlignment="1" applyProtection="1">
      <alignment horizontal="right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49" fontId="23" fillId="0" borderId="33" xfId="0" applyNumberFormat="1" applyFont="1" applyFill="1" applyBorder="1" applyAlignment="1" applyProtection="1">
      <alignment horizontal="center" vertical="center" wrapText="1"/>
    </xf>
    <xf numFmtId="4" fontId="23" fillId="3" borderId="2" xfId="0" applyNumberFormat="1" applyFont="1" applyFill="1" applyBorder="1" applyAlignment="1" applyProtection="1">
      <alignment horizontal="right" vertical="center" wrapText="1"/>
    </xf>
    <xf numFmtId="4" fontId="23" fillId="3" borderId="33" xfId="0" applyNumberFormat="1" applyFont="1" applyFill="1" applyBorder="1" applyAlignment="1" applyProtection="1">
      <alignment horizontal="right" vertical="center" wrapText="1"/>
    </xf>
    <xf numFmtId="4" fontId="23" fillId="3" borderId="4" xfId="0" applyNumberFormat="1" applyFont="1" applyFill="1" applyBorder="1" applyAlignment="1" applyProtection="1">
      <alignment horizontal="right" vertical="center" wrapText="1"/>
    </xf>
    <xf numFmtId="49" fontId="16" fillId="0" borderId="3" xfId="0" applyNumberFormat="1" applyFont="1" applyFill="1" applyBorder="1" applyAlignment="1" applyProtection="1">
      <alignment horizontal="center" vertical="center" wrapText="1"/>
    </xf>
    <xf numFmtId="49" fontId="16" fillId="0" borderId="33" xfId="0" applyNumberFormat="1" applyFont="1" applyFill="1" applyBorder="1" applyAlignment="1" applyProtection="1">
      <alignment horizontal="center" vertical="center" wrapText="1"/>
    </xf>
    <xf numFmtId="4" fontId="16" fillId="3" borderId="2" xfId="0" applyNumberFormat="1" applyFont="1" applyFill="1" applyBorder="1" applyAlignment="1" applyProtection="1">
      <alignment horizontal="right" vertical="center" wrapText="1"/>
    </xf>
    <xf numFmtId="4" fontId="16" fillId="3" borderId="33" xfId="0" applyNumberFormat="1" applyFont="1" applyFill="1" applyBorder="1" applyAlignment="1" applyProtection="1">
      <alignment horizontal="right" vertical="center" wrapText="1"/>
    </xf>
    <xf numFmtId="4" fontId="16" fillId="3" borderId="4" xfId="0" applyNumberFormat="1" applyFont="1" applyFill="1" applyBorder="1" applyAlignment="1" applyProtection="1">
      <alignment horizontal="right" vertical="center" wrapText="1"/>
    </xf>
    <xf numFmtId="49" fontId="23" fillId="0" borderId="5" xfId="0" applyNumberFormat="1" applyFont="1" applyFill="1" applyBorder="1" applyAlignment="1" applyProtection="1">
      <alignment horizontal="center" vertical="center" wrapText="1"/>
    </xf>
    <xf numFmtId="49" fontId="23" fillId="0" borderId="34" xfId="0" applyNumberFormat="1" applyFont="1" applyFill="1" applyBorder="1" applyAlignment="1" applyProtection="1">
      <alignment horizontal="center" vertical="center" wrapText="1"/>
    </xf>
    <xf numFmtId="4" fontId="23" fillId="3" borderId="8" xfId="0" applyNumberFormat="1" applyFont="1" applyFill="1" applyBorder="1" applyAlignment="1" applyProtection="1">
      <alignment horizontal="right" vertical="center" wrapText="1"/>
    </xf>
    <xf numFmtId="4" fontId="23" fillId="3" borderId="5" xfId="0" applyNumberFormat="1" applyFont="1" applyFill="1" applyBorder="1" applyAlignment="1" applyProtection="1">
      <alignment horizontal="right" vertical="center" wrapText="1"/>
    </xf>
    <xf numFmtId="4" fontId="23" fillId="3" borderId="34" xfId="0" applyNumberFormat="1" applyFont="1" applyFill="1" applyBorder="1" applyAlignment="1" applyProtection="1">
      <alignment horizontal="right" vertical="center" wrapText="1"/>
    </xf>
    <xf numFmtId="4" fontId="23" fillId="3" borderId="6" xfId="0" applyNumberFormat="1" applyFont="1" applyFill="1" applyBorder="1" applyAlignment="1" applyProtection="1">
      <alignment horizontal="right" vertical="center" wrapText="1"/>
    </xf>
    <xf numFmtId="0" fontId="25" fillId="0" borderId="66" xfId="0" applyFont="1" applyBorder="1" applyAlignment="1">
      <alignment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 vertical="center" wrapText="1"/>
    </xf>
    <xf numFmtId="0" fontId="23" fillId="0" borderId="73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74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8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49" fontId="7" fillId="0" borderId="17" xfId="0" applyNumberFormat="1" applyFont="1" applyBorder="1" applyAlignment="1" applyProtection="1">
      <alignment horizontal="center" vertical="center" wrapText="1"/>
    </xf>
    <xf numFmtId="49" fontId="7" fillId="0" borderId="53" xfId="0" applyNumberFormat="1" applyFont="1" applyBorder="1" applyAlignment="1" applyProtection="1">
      <alignment vertical="center" wrapText="1"/>
    </xf>
    <xf numFmtId="49" fontId="7" fillId="0" borderId="35" xfId="0" applyNumberFormat="1" applyFont="1" applyBorder="1" applyAlignment="1" applyProtection="1">
      <alignment vertical="center" wrapText="1"/>
    </xf>
    <xf numFmtId="49" fontId="7" fillId="0" borderId="31" xfId="0" applyNumberFormat="1" applyFont="1" applyBorder="1" applyAlignment="1" applyProtection="1">
      <alignment vertical="center" wrapText="1"/>
    </xf>
    <xf numFmtId="49" fontId="7" fillId="0" borderId="28" xfId="0" applyNumberFormat="1" applyFont="1" applyBorder="1" applyAlignment="1" applyProtection="1">
      <alignment vertical="center" wrapText="1"/>
    </xf>
    <xf numFmtId="49" fontId="7" fillId="0" borderId="44" xfId="0" applyNumberFormat="1" applyFont="1" applyBorder="1" applyAlignment="1" applyProtection="1">
      <alignment horizontal="left" vertical="center" wrapText="1"/>
    </xf>
    <xf numFmtId="49" fontId="7" fillId="0" borderId="31" xfId="0" applyNumberFormat="1" applyFont="1" applyBorder="1" applyAlignment="1" applyProtection="1">
      <alignment horizontal="center" vertical="center" wrapText="1"/>
    </xf>
    <xf numFmtId="49" fontId="7" fillId="0" borderId="76" xfId="0" applyNumberFormat="1" applyFont="1" applyBorder="1" applyAlignment="1" applyProtection="1">
      <alignment vertical="center" wrapText="1"/>
    </xf>
    <xf numFmtId="49" fontId="7" fillId="0" borderId="72" xfId="0" applyNumberFormat="1" applyFont="1" applyBorder="1" applyAlignment="1" applyProtection="1">
      <alignment vertical="center" wrapText="1"/>
    </xf>
    <xf numFmtId="0" fontId="12" fillId="0" borderId="70" xfId="4" applyFont="1" applyBorder="1" applyAlignment="1"/>
    <xf numFmtId="0" fontId="12" fillId="0" borderId="51" xfId="4" applyFont="1" applyBorder="1" applyAlignment="1"/>
    <xf numFmtId="0" fontId="12" fillId="0" borderId="62" xfId="4" applyFont="1" applyBorder="1" applyAlignment="1"/>
    <xf numFmtId="0" fontId="14" fillId="0" borderId="67" xfId="1" applyFont="1" applyBorder="1" applyAlignment="1">
      <alignment horizontal="left" vertical="center"/>
    </xf>
    <xf numFmtId="0" fontId="14" fillId="0" borderId="65" xfId="1" applyFont="1" applyBorder="1" applyAlignment="1">
      <alignment horizontal="left" vertical="center"/>
    </xf>
    <xf numFmtId="0" fontId="14" fillId="0" borderId="48" xfId="1" applyFont="1" applyBorder="1" applyAlignment="1">
      <alignment horizontal="left" vertical="center"/>
    </xf>
    <xf numFmtId="0" fontId="14" fillId="0" borderId="6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42" xfId="1" applyFont="1" applyBorder="1" applyAlignment="1">
      <alignment horizontal="left" vertical="center"/>
    </xf>
    <xf numFmtId="0" fontId="14" fillId="0" borderId="57" xfId="1" applyFont="1" applyBorder="1" applyAlignment="1">
      <alignment horizontal="left" vertical="center"/>
    </xf>
    <xf numFmtId="0" fontId="14" fillId="0" borderId="66" xfId="1" applyFont="1" applyBorder="1" applyAlignment="1">
      <alignment horizontal="left" vertical="center"/>
    </xf>
    <xf numFmtId="0" fontId="14" fillId="0" borderId="58" xfId="1" applyFont="1" applyBorder="1" applyAlignment="1">
      <alignment horizontal="left" vertical="center"/>
    </xf>
    <xf numFmtId="0" fontId="12" fillId="0" borderId="41" xfId="1" applyFont="1" applyBorder="1" applyAlignment="1"/>
    <xf numFmtId="0" fontId="12" fillId="0" borderId="21" xfId="1" applyFont="1" applyBorder="1" applyAlignment="1"/>
    <xf numFmtId="0" fontId="12" fillId="0" borderId="39" xfId="1" applyFont="1" applyBorder="1" applyAlignment="1"/>
    <xf numFmtId="0" fontId="12" fillId="0" borderId="20" xfId="1" applyFont="1" applyBorder="1" applyAlignment="1"/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19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4" fillId="0" borderId="52" xfId="1" applyFont="1" applyBorder="1" applyAlignment="1">
      <alignment horizontal="center" wrapText="1"/>
    </xf>
    <xf numFmtId="0" fontId="7" fillId="0" borderId="36" xfId="1" applyFont="1" applyBorder="1" applyAlignment="1">
      <alignment horizontal="center"/>
    </xf>
    <xf numFmtId="0" fontId="7" fillId="0" borderId="39" xfId="1" applyFont="1" applyBorder="1" applyAlignment="1">
      <alignment horizontal="center"/>
    </xf>
    <xf numFmtId="0" fontId="7" fillId="0" borderId="49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0" fontId="14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wrapText="1"/>
    </xf>
    <xf numFmtId="0" fontId="15" fillId="0" borderId="52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16" fillId="0" borderId="68" xfId="1" applyFont="1" applyBorder="1" applyAlignment="1">
      <alignment horizontal="center" wrapText="1"/>
    </xf>
    <xf numFmtId="0" fontId="0" fillId="0" borderId="68" xfId="0" applyBorder="1" applyAlignment="1"/>
    <xf numFmtId="0" fontId="0" fillId="0" borderId="52" xfId="0" applyBorder="1" applyAlignment="1"/>
    <xf numFmtId="0" fontId="7" fillId="0" borderId="70" xfId="1" applyFont="1" applyBorder="1" applyAlignment="1">
      <alignment horizontal="center"/>
    </xf>
    <xf numFmtId="0" fontId="7" fillId="0" borderId="62" xfId="1" applyFont="1" applyBorder="1" applyAlignment="1">
      <alignment horizontal="center"/>
    </xf>
    <xf numFmtId="0" fontId="12" fillId="0" borderId="52" xfId="1" applyFont="1" applyBorder="1" applyAlignment="1">
      <alignment horizontal="center"/>
    </xf>
    <xf numFmtId="0" fontId="14" fillId="0" borderId="0" xfId="4" applyFont="1" applyBorder="1" applyAlignment="1" applyProtection="1">
      <alignment horizontal="center"/>
    </xf>
    <xf numFmtId="49" fontId="7" fillId="0" borderId="33" xfId="0" applyNumberFormat="1" applyFont="1" applyBorder="1" applyAlignment="1" applyProtection="1">
      <alignment horizontal="left" vertical="top" wrapText="1"/>
    </xf>
    <xf numFmtId="0" fontId="0" fillId="0" borderId="2" xfId="0" applyBorder="1" applyAlignment="1">
      <alignment horizontal="left"/>
    </xf>
    <xf numFmtId="49" fontId="7" fillId="0" borderId="46" xfId="0" applyNumberFormat="1" applyFont="1" applyBorder="1" applyAlignment="1" applyProtection="1">
      <alignment horizontal="center" vertical="center" wrapText="1"/>
    </xf>
    <xf numFmtId="49" fontId="7" fillId="0" borderId="37" xfId="0" applyNumberFormat="1" applyFont="1" applyBorder="1" applyAlignment="1" applyProtection="1">
      <alignment horizontal="center" vertical="center" wrapText="1"/>
    </xf>
    <xf numFmtId="49" fontId="15" fillId="0" borderId="10" xfId="0" applyNumberFormat="1" applyFont="1" applyBorder="1" applyAlignment="1" applyProtection="1">
      <alignment horizontal="left" vertical="top" wrapText="1"/>
    </xf>
    <xf numFmtId="49" fontId="15" fillId="0" borderId="6" xfId="0" applyNumberFormat="1" applyFont="1" applyBorder="1" applyAlignment="1" applyProtection="1">
      <alignment horizontal="left" vertical="top" wrapText="1"/>
    </xf>
    <xf numFmtId="49" fontId="7" fillId="0" borderId="36" xfId="0" applyNumberFormat="1" applyFont="1" applyBorder="1" applyAlignment="1" applyProtection="1">
      <alignment horizontal="center" vertical="center" wrapText="1"/>
    </xf>
    <xf numFmtId="49" fontId="7" fillId="0" borderId="39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left" vertical="top" wrapText="1"/>
    </xf>
    <xf numFmtId="49" fontId="15" fillId="0" borderId="9" xfId="0" applyNumberFormat="1" applyFont="1" applyBorder="1" applyAlignment="1" applyProtection="1">
      <alignment horizontal="left" vertical="top" wrapText="1"/>
    </xf>
    <xf numFmtId="49" fontId="15" fillId="0" borderId="4" xfId="0" applyNumberFormat="1" applyFont="1" applyBorder="1" applyAlignment="1" applyProtection="1">
      <alignment horizontal="left" vertical="top" wrapText="1"/>
    </xf>
    <xf numFmtId="49" fontId="15" fillId="0" borderId="9" xfId="0" applyNumberFormat="1" applyFont="1" applyFill="1" applyBorder="1" applyAlignment="1" applyProtection="1">
      <alignment horizontal="left" vertical="top" wrapText="1"/>
    </xf>
    <xf numFmtId="49" fontId="15" fillId="0" borderId="4" xfId="0" applyNumberFormat="1" applyFont="1" applyFill="1" applyBorder="1" applyAlignment="1" applyProtection="1">
      <alignment horizontal="left" vertical="top" wrapText="1"/>
    </xf>
    <xf numFmtId="0" fontId="15" fillId="0" borderId="0" xfId="0" applyFont="1" applyAlignment="1">
      <alignment horizontal="center"/>
    </xf>
    <xf numFmtId="0" fontId="15" fillId="0" borderId="1" xfId="0" applyFont="1" applyBorder="1" applyAlignment="1" applyProtection="1">
      <alignment horizontal="center" vertical="center" wrapText="1"/>
    </xf>
    <xf numFmtId="0" fontId="7" fillId="0" borderId="61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29" xfId="0" applyFont="1" applyBorder="1" applyAlignment="1" applyProtection="1">
      <alignment horizontal="center" vertical="center" wrapText="1"/>
    </xf>
    <xf numFmtId="0" fontId="15" fillId="0" borderId="43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2" borderId="67" xfId="0" applyFont="1" applyFill="1" applyBorder="1" applyAlignment="1" applyProtection="1">
      <alignment horizontal="left" vertical="center" wrapText="1"/>
    </xf>
    <xf numFmtId="0" fontId="15" fillId="2" borderId="48" xfId="0" applyFont="1" applyFill="1" applyBorder="1" applyAlignment="1" applyProtection="1">
      <alignment horizontal="left" vertical="center" wrapText="1"/>
    </xf>
    <xf numFmtId="0" fontId="7" fillId="0" borderId="60" xfId="0" applyFont="1" applyBorder="1" applyAlignment="1" applyProtection="1">
      <alignment horizontal="left" vertical="center" wrapText="1"/>
    </xf>
    <xf numFmtId="0" fontId="7" fillId="0" borderId="45" xfId="0" applyFont="1" applyBorder="1" applyAlignment="1" applyProtection="1">
      <alignment horizontal="left" vertical="center" wrapText="1"/>
    </xf>
    <xf numFmtId="0" fontId="7" fillId="0" borderId="59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left" vertical="center" wrapText="1"/>
    </xf>
    <xf numFmtId="0" fontId="15" fillId="2" borderId="16" xfId="0" applyFont="1" applyFill="1" applyBorder="1" applyAlignment="1" applyProtection="1">
      <alignment horizontal="left" vertical="center" wrapText="1"/>
    </xf>
    <xf numFmtId="49" fontId="7" fillId="0" borderId="17" xfId="0" applyNumberFormat="1" applyFont="1" applyBorder="1" applyAlignment="1" applyProtection="1">
      <alignment horizontal="center" vertical="center" wrapText="1"/>
    </xf>
    <xf numFmtId="49" fontId="7" fillId="0" borderId="25" xfId="0" applyNumberFormat="1" applyFont="1" applyBorder="1" applyAlignment="1" applyProtection="1">
      <alignment horizontal="center" vertical="center" wrapText="1"/>
    </xf>
    <xf numFmtId="49" fontId="15" fillId="2" borderId="67" xfId="0" applyNumberFormat="1" applyFont="1" applyFill="1" applyBorder="1" applyAlignment="1" applyProtection="1">
      <alignment horizontal="left" vertical="center" wrapText="1"/>
    </xf>
    <xf numFmtId="49" fontId="15" fillId="2" borderId="48" xfId="0" applyNumberFormat="1" applyFont="1" applyFill="1" applyBorder="1" applyAlignment="1" applyProtection="1">
      <alignment horizontal="left" vertical="center" wrapText="1"/>
    </xf>
    <xf numFmtId="49" fontId="7" fillId="0" borderId="44" xfId="0" applyNumberFormat="1" applyFont="1" applyBorder="1" applyAlignment="1" applyProtection="1">
      <alignment horizontal="left" vertical="center" wrapText="1"/>
    </xf>
    <xf numFmtId="49" fontId="7" fillId="0" borderId="37" xfId="0" applyNumberFormat="1" applyFont="1" applyBorder="1" applyAlignment="1" applyProtection="1">
      <alignment horizontal="left" vertical="center" wrapText="1"/>
    </xf>
    <xf numFmtId="49" fontId="7" fillId="0" borderId="53" xfId="0" applyNumberFormat="1" applyFont="1" applyBorder="1" applyAlignment="1" applyProtection="1">
      <alignment horizontal="left" vertical="center" wrapText="1"/>
    </xf>
    <xf numFmtId="49" fontId="7" fillId="0" borderId="35" xfId="0" applyNumberFormat="1" applyFont="1" applyBorder="1" applyAlignment="1" applyProtection="1">
      <alignment horizontal="left" vertical="center" wrapText="1"/>
    </xf>
    <xf numFmtId="49" fontId="7" fillId="0" borderId="11" xfId="0" applyNumberFormat="1" applyFont="1" applyBorder="1" applyAlignment="1" applyProtection="1">
      <alignment horizontal="left" vertical="top" wrapText="1"/>
    </xf>
    <xf numFmtId="49" fontId="7" fillId="0" borderId="13" xfId="0" applyNumberFormat="1" applyFont="1" applyBorder="1" applyAlignment="1" applyProtection="1">
      <alignment horizontal="left" vertical="top" wrapText="1"/>
    </xf>
    <xf numFmtId="49" fontId="7" fillId="0" borderId="18" xfId="0" applyNumberFormat="1" applyFont="1" applyBorder="1" applyAlignment="1" applyProtection="1">
      <alignment horizontal="center" vertical="center" wrapText="1"/>
    </xf>
    <xf numFmtId="0" fontId="0" fillId="0" borderId="27" xfId="0" applyBorder="1"/>
    <xf numFmtId="0" fontId="0" fillId="0" borderId="56" xfId="0" applyBorder="1"/>
    <xf numFmtId="49" fontId="7" fillId="0" borderId="69" xfId="0" applyNumberFormat="1" applyFont="1" applyBorder="1" applyAlignment="1" applyProtection="1">
      <alignment horizontal="left" vertical="center" wrapText="1"/>
    </xf>
    <xf numFmtId="49" fontId="7" fillId="0" borderId="47" xfId="0" applyNumberFormat="1" applyFont="1" applyBorder="1" applyAlignment="1" applyProtection="1">
      <alignment horizontal="left" vertical="center" wrapText="1"/>
    </xf>
    <xf numFmtId="0" fontId="15" fillId="0" borderId="74" xfId="0" applyFont="1" applyBorder="1" applyAlignment="1" applyProtection="1">
      <alignment horizontal="center" vertical="center" wrapText="1"/>
    </xf>
    <xf numFmtId="0" fontId="15" fillId="0" borderId="73" xfId="0" applyFont="1" applyBorder="1" applyAlignment="1" applyProtection="1">
      <alignment horizontal="center" vertical="center" wrapText="1"/>
    </xf>
    <xf numFmtId="0" fontId="7" fillId="0" borderId="59" xfId="0" applyFont="1" applyBorder="1" applyAlignment="1" applyProtection="1">
      <alignment horizontal="left" vertical="center" wrapText="1"/>
    </xf>
    <xf numFmtId="0" fontId="7" fillId="0" borderId="40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5" fillId="0" borderId="67" xfId="0" applyFont="1" applyBorder="1" applyAlignment="1" applyProtection="1">
      <alignment horizontal="center" vertical="center" wrapText="1"/>
    </xf>
    <xf numFmtId="0" fontId="15" fillId="0" borderId="65" xfId="0" applyFont="1" applyBorder="1" applyAlignment="1" applyProtection="1">
      <alignment horizontal="center" vertical="center" wrapText="1"/>
    </xf>
    <xf numFmtId="0" fontId="15" fillId="0" borderId="48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15" fillId="0" borderId="66" xfId="0" applyFont="1" applyBorder="1" applyAlignment="1" applyProtection="1">
      <alignment horizontal="center" vertical="center" wrapText="1"/>
    </xf>
    <xf numFmtId="0" fontId="15" fillId="0" borderId="61" xfId="0" applyFont="1" applyBorder="1" applyAlignment="1" applyProtection="1">
      <alignment horizontal="center" vertical="center" wrapText="1"/>
    </xf>
    <xf numFmtId="0" fontId="15" fillId="0" borderId="42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49" fontId="15" fillId="0" borderId="43" xfId="0" applyNumberFormat="1" applyFont="1" applyBorder="1" applyAlignment="1" applyProtection="1">
      <alignment horizontal="center" vertical="center" wrapText="1"/>
    </xf>
    <xf numFmtId="49" fontId="15" fillId="0" borderId="29" xfId="0" applyNumberFormat="1" applyFont="1" applyBorder="1" applyAlignment="1" applyProtection="1">
      <alignment horizontal="center" vertical="center" wrapText="1"/>
    </xf>
    <xf numFmtId="49" fontId="15" fillId="0" borderId="19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left" vertical="center" wrapText="1"/>
    </xf>
    <xf numFmtId="0" fontId="15" fillId="2" borderId="67" xfId="0" applyFont="1" applyFill="1" applyBorder="1" applyAlignment="1" applyProtection="1">
      <alignment horizontal="center" vertical="center" wrapText="1"/>
    </xf>
    <xf numFmtId="0" fontId="15" fillId="2" borderId="47" xfId="0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left" vertical="top" wrapText="1"/>
    </xf>
    <xf numFmtId="49" fontId="15" fillId="2" borderId="67" xfId="0" applyNumberFormat="1" applyFont="1" applyFill="1" applyBorder="1" applyAlignment="1" applyProtection="1">
      <alignment horizontal="center" vertical="center" wrapText="1"/>
    </xf>
    <xf numFmtId="49" fontId="15" fillId="2" borderId="47" xfId="0" applyNumberFormat="1" applyFont="1" applyFill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15" fillId="2" borderId="47" xfId="0" applyFont="1" applyFill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9" fontId="15" fillId="2" borderId="28" xfId="0" applyNumberFormat="1" applyFont="1" applyFill="1" applyBorder="1" applyAlignment="1" applyProtection="1">
      <alignment horizontal="left" vertical="center" wrapText="1"/>
    </xf>
    <xf numFmtId="49" fontId="15" fillId="2" borderId="29" xfId="0" applyNumberFormat="1" applyFont="1" applyFill="1" applyBorder="1" applyAlignment="1" applyProtection="1">
      <alignment vertical="center" wrapText="1"/>
    </xf>
    <xf numFmtId="49" fontId="15" fillId="2" borderId="71" xfId="0" applyNumberFormat="1" applyFont="1" applyFill="1" applyBorder="1" applyAlignment="1" applyProtection="1">
      <alignment vertical="center" wrapText="1"/>
    </xf>
    <xf numFmtId="49" fontId="7" fillId="0" borderId="53" xfId="0" applyNumberFormat="1" applyFont="1" applyBorder="1" applyAlignment="1" applyProtection="1">
      <alignment vertical="center" wrapText="1"/>
    </xf>
    <xf numFmtId="49" fontId="7" fillId="0" borderId="35" xfId="0" applyNumberFormat="1" applyFont="1" applyBorder="1" applyAlignment="1" applyProtection="1">
      <alignment vertical="center" wrapText="1"/>
    </xf>
    <xf numFmtId="49" fontId="7" fillId="0" borderId="31" xfId="0" applyNumberFormat="1" applyFont="1" applyBorder="1" applyAlignment="1" applyProtection="1">
      <alignment vertical="center" wrapText="1"/>
    </xf>
    <xf numFmtId="49" fontId="7" fillId="0" borderId="28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15" fillId="0" borderId="5" xfId="0" applyNumberFormat="1" applyFont="1" applyBorder="1" applyAlignment="1" applyProtection="1">
      <alignment horizontal="left" vertical="top" wrapText="1"/>
    </xf>
    <xf numFmtId="49" fontId="7" fillId="0" borderId="33" xfId="0" applyNumberFormat="1" applyFont="1" applyBorder="1" applyAlignment="1" applyProtection="1">
      <alignment horizontal="center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9" fontId="7" fillId="0" borderId="27" xfId="0" applyNumberFormat="1" applyFont="1" applyBorder="1" applyAlignment="1" applyProtection="1">
      <alignment horizontal="center" vertical="center" wrapText="1"/>
    </xf>
    <xf numFmtId="49" fontId="7" fillId="0" borderId="31" xfId="0" applyNumberFormat="1" applyFont="1" applyBorder="1" applyAlignment="1" applyProtection="1">
      <alignment horizontal="center" vertical="center" wrapText="1"/>
    </xf>
    <xf numFmtId="49" fontId="15" fillId="2" borderId="47" xfId="0" applyNumberFormat="1" applyFont="1" applyFill="1" applyBorder="1" applyAlignment="1" applyProtection="1">
      <alignment horizontal="left" vertical="center" wrapText="1"/>
    </xf>
    <xf numFmtId="0" fontId="23" fillId="0" borderId="29" xfId="0" applyFont="1" applyBorder="1" applyAlignment="1" applyProtection="1">
      <alignment horizontal="left" vertical="center" wrapText="1"/>
    </xf>
    <xf numFmtId="0" fontId="23" fillId="0" borderId="43" xfId="0" applyFont="1" applyBorder="1" applyAlignment="1" applyProtection="1">
      <alignment horizontal="left" vertical="center" wrapText="1"/>
    </xf>
    <xf numFmtId="0" fontId="23" fillId="0" borderId="19" xfId="0" applyFont="1" applyBorder="1" applyAlignment="1" applyProtection="1">
      <alignment horizontal="left" vertical="center" wrapText="1"/>
    </xf>
    <xf numFmtId="0" fontId="14" fillId="0" borderId="67" xfId="0" applyFont="1" applyBorder="1" applyAlignment="1" applyProtection="1">
      <alignment horizontal="center" vertical="center" wrapText="1"/>
    </xf>
    <xf numFmtId="0" fontId="14" fillId="0" borderId="65" xfId="0" applyFont="1" applyBorder="1" applyAlignment="1" applyProtection="1">
      <alignment horizontal="center" vertical="center" wrapText="1"/>
    </xf>
    <xf numFmtId="0" fontId="14" fillId="0" borderId="48" xfId="0" applyFont="1" applyBorder="1" applyAlignment="1" applyProtection="1">
      <alignment horizontal="center" vertical="center" wrapText="1"/>
    </xf>
    <xf numFmtId="0" fontId="14" fillId="0" borderId="61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42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14" fillId="0" borderId="66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left" vertical="center" wrapText="1"/>
    </xf>
    <xf numFmtId="49" fontId="7" fillId="0" borderId="12" xfId="0" applyNumberFormat="1" applyFont="1" applyBorder="1" applyAlignment="1" applyProtection="1">
      <alignment horizontal="left" vertical="top" wrapText="1"/>
    </xf>
    <xf numFmtId="49" fontId="7" fillId="0" borderId="57" xfId="0" applyNumberFormat="1" applyFont="1" applyBorder="1" applyAlignment="1" applyProtection="1">
      <alignment horizontal="center" vertical="top" wrapText="1"/>
    </xf>
    <xf numFmtId="49" fontId="7" fillId="0" borderId="72" xfId="0" applyNumberFormat="1" applyFont="1" applyBorder="1" applyAlignment="1" applyProtection="1">
      <alignment horizontal="center" vertical="top" wrapText="1"/>
    </xf>
    <xf numFmtId="0" fontId="7" fillId="0" borderId="61" xfId="0" applyFont="1" applyBorder="1" applyAlignment="1" applyProtection="1">
      <alignment horizontal="left" vertical="center" wrapText="1"/>
    </xf>
    <xf numFmtId="0" fontId="7" fillId="0" borderId="28" xfId="0" applyFont="1" applyBorder="1" applyAlignment="1" applyProtection="1">
      <alignment horizontal="left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23" fillId="0" borderId="67" xfId="0" applyFont="1" applyBorder="1" applyAlignment="1" applyProtection="1">
      <alignment horizontal="center" vertical="center" wrapText="1"/>
    </xf>
    <xf numFmtId="0" fontId="23" fillId="0" borderId="65" xfId="0" applyFont="1" applyBorder="1" applyAlignment="1" applyProtection="1">
      <alignment horizontal="center" vertical="center" wrapText="1"/>
    </xf>
    <xf numFmtId="0" fontId="23" fillId="0" borderId="48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49" fontId="15" fillId="6" borderId="43" xfId="0" applyNumberFormat="1" applyFont="1" applyFill="1" applyBorder="1" applyAlignment="1" applyProtection="1">
      <alignment horizontal="center" vertical="center" wrapText="1"/>
    </xf>
    <xf numFmtId="49" fontId="7" fillId="0" borderId="36" xfId="0" applyNumberFormat="1" applyFont="1" applyBorder="1" applyAlignment="1" applyProtection="1">
      <alignment horizontal="left" vertical="top" wrapText="1"/>
    </xf>
    <xf numFmtId="49" fontId="7" fillId="0" borderId="7" xfId="0" applyNumberFormat="1" applyFont="1" applyBorder="1" applyAlignment="1" applyProtection="1">
      <alignment horizontal="left" vertical="top" wrapText="1"/>
    </xf>
    <xf numFmtId="0" fontId="7" fillId="0" borderId="67" xfId="0" applyFont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 wrapText="1"/>
    </xf>
    <xf numFmtId="49" fontId="7" fillId="0" borderId="70" xfId="0" applyNumberFormat="1" applyFont="1" applyBorder="1" applyAlignment="1" applyProtection="1">
      <alignment horizontal="center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0" fontId="7" fillId="0" borderId="29" xfId="0" applyFont="1" applyBorder="1" applyAlignment="1" applyProtection="1">
      <alignment horizontal="left" vertical="center" wrapText="1"/>
    </xf>
    <xf numFmtId="0" fontId="7" fillId="0" borderId="71" xfId="0" applyFont="1" applyBorder="1" applyAlignment="1" applyProtection="1">
      <alignment horizontal="left" vertical="center" wrapText="1"/>
    </xf>
    <xf numFmtId="49" fontId="15" fillId="0" borderId="70" xfId="0" applyNumberFormat="1" applyFont="1" applyBorder="1" applyAlignment="1" applyProtection="1">
      <alignment horizontal="left" vertical="top" wrapText="1"/>
    </xf>
    <xf numFmtId="49" fontId="15" fillId="0" borderId="8" xfId="0" applyNumberFormat="1" applyFont="1" applyBorder="1" applyAlignment="1" applyProtection="1">
      <alignment horizontal="left" vertical="top" wrapText="1"/>
    </xf>
    <xf numFmtId="49" fontId="7" fillId="0" borderId="49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15" fillId="0" borderId="49" xfId="0" applyNumberFormat="1" applyFont="1" applyBorder="1" applyAlignment="1" applyProtection="1">
      <alignment horizontal="left" vertical="top" wrapText="1"/>
    </xf>
    <xf numFmtId="49" fontId="15" fillId="0" borderId="2" xfId="0" applyNumberFormat="1" applyFont="1" applyBorder="1" applyAlignment="1" applyProtection="1">
      <alignment horizontal="left" vertical="top" wrapText="1"/>
    </xf>
    <xf numFmtId="49" fontId="15" fillId="0" borderId="49" xfId="0" applyNumberFormat="1" applyFont="1" applyFill="1" applyBorder="1" applyAlignment="1" applyProtection="1">
      <alignment horizontal="left" vertical="top" wrapText="1"/>
    </xf>
    <xf numFmtId="49" fontId="15" fillId="0" borderId="2" xfId="0" applyNumberFormat="1" applyFont="1" applyFill="1" applyBorder="1" applyAlignment="1" applyProtection="1">
      <alignment horizontal="left" vertical="top" wrapText="1"/>
    </xf>
    <xf numFmtId="0" fontId="0" fillId="0" borderId="6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</xf>
    <xf numFmtId="0" fontId="16" fillId="0" borderId="67" xfId="0" applyFont="1" applyBorder="1" applyAlignment="1" applyProtection="1">
      <alignment horizontal="center" vertical="center" wrapText="1"/>
    </xf>
    <xf numFmtId="0" fontId="16" fillId="0" borderId="65" xfId="0" applyFont="1" applyBorder="1" applyAlignment="1" applyProtection="1">
      <alignment horizontal="center" vertical="center" wrapText="1"/>
    </xf>
    <xf numFmtId="0" fontId="16" fillId="0" borderId="47" xfId="0" applyFont="1" applyBorder="1" applyAlignment="1" applyProtection="1">
      <alignment horizontal="center" vertical="center" wrapText="1"/>
    </xf>
    <xf numFmtId="0" fontId="16" fillId="0" borderId="69" xfId="0" applyFont="1" applyBorder="1" applyAlignment="1" applyProtection="1">
      <alignment horizontal="center" vertical="center" wrapText="1"/>
    </xf>
    <xf numFmtId="0" fontId="16" fillId="0" borderId="60" xfId="0" applyFont="1" applyBorder="1" applyAlignment="1" applyProtection="1">
      <alignment horizontal="left" vertical="center" wrapText="1"/>
    </xf>
    <xf numFmtId="0" fontId="16" fillId="0" borderId="45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59" xfId="0" applyFont="1" applyBorder="1" applyAlignment="1" applyProtection="1">
      <alignment horizontal="left" vertical="center" wrapText="1"/>
    </xf>
    <xf numFmtId="0" fontId="16" fillId="0" borderId="40" xfId="0" applyFont="1" applyBorder="1" applyAlignment="1" applyProtection="1">
      <alignment horizontal="left" vertical="center" wrapText="1"/>
    </xf>
    <xf numFmtId="0" fontId="23" fillId="2" borderId="14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16" fillId="0" borderId="61" xfId="0" applyFont="1" applyBorder="1" applyAlignment="1" applyProtection="1">
      <alignment horizontal="left" vertical="center" wrapText="1"/>
    </xf>
    <xf numFmtId="0" fontId="16" fillId="0" borderId="28" xfId="0" applyFont="1" applyBorder="1" applyAlignment="1" applyProtection="1">
      <alignment horizontal="left" vertical="center" wrapText="1"/>
    </xf>
    <xf numFmtId="0" fontId="16" fillId="0" borderId="49" xfId="0" applyFont="1" applyBorder="1" applyAlignment="1" applyProtection="1">
      <alignment horizontal="left" vertical="center" wrapText="1"/>
    </xf>
    <xf numFmtId="0" fontId="16" fillId="0" borderId="41" xfId="0" applyFont="1" applyBorder="1" applyAlignment="1" applyProtection="1">
      <alignment horizontal="left" vertical="center" wrapText="1"/>
    </xf>
    <xf numFmtId="0" fontId="16" fillId="0" borderId="61" xfId="0" applyFont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 wrapText="1"/>
    </xf>
    <xf numFmtId="0" fontId="23" fillId="2" borderId="67" xfId="0" applyFont="1" applyFill="1" applyBorder="1" applyAlignment="1" applyProtection="1">
      <alignment horizontal="left" vertical="center" wrapText="1"/>
    </xf>
    <xf numFmtId="0" fontId="23" fillId="2" borderId="47" xfId="0" applyFont="1" applyFill="1" applyBorder="1" applyAlignment="1" applyProtection="1">
      <alignment horizontal="left" vertical="center" wrapText="1"/>
    </xf>
    <xf numFmtId="0" fontId="16" fillId="0" borderId="70" xfId="0" applyFont="1" applyBorder="1" applyAlignment="1" applyProtection="1">
      <alignment horizontal="left" vertical="center" wrapText="1"/>
    </xf>
    <xf numFmtId="0" fontId="16" fillId="0" borderId="62" xfId="0" applyFont="1" applyBorder="1" applyAlignment="1" applyProtection="1">
      <alignment horizontal="left" vertical="center" wrapText="1"/>
    </xf>
    <xf numFmtId="49" fontId="23" fillId="2" borderId="67" xfId="0" applyNumberFormat="1" applyFont="1" applyFill="1" applyBorder="1" applyAlignment="1" applyProtection="1">
      <alignment horizontal="left" vertical="center" wrapText="1"/>
    </xf>
    <xf numFmtId="49" fontId="23" fillId="2" borderId="47" xfId="0" applyNumberFormat="1" applyFont="1" applyFill="1" applyBorder="1" applyAlignment="1" applyProtection="1">
      <alignment horizontal="left" vertical="center" wrapText="1"/>
    </xf>
    <xf numFmtId="49" fontId="16" fillId="0" borderId="53" xfId="0" applyNumberFormat="1" applyFont="1" applyBorder="1" applyAlignment="1" applyProtection="1">
      <alignment horizontal="left" vertical="center" wrapText="1"/>
    </xf>
    <xf numFmtId="49" fontId="16" fillId="0" borderId="35" xfId="0" applyNumberFormat="1" applyFont="1" applyBorder="1" applyAlignment="1" applyProtection="1">
      <alignment horizontal="left" vertical="center" wrapText="1"/>
    </xf>
    <xf numFmtId="49" fontId="16" fillId="0" borderId="44" xfId="0" applyNumberFormat="1" applyFont="1" applyBorder="1" applyAlignment="1" applyProtection="1">
      <alignment horizontal="left" vertical="center" wrapText="1"/>
    </xf>
    <xf numFmtId="49" fontId="16" fillId="0" borderId="37" xfId="0" applyNumberFormat="1" applyFont="1" applyBorder="1" applyAlignment="1" applyProtection="1">
      <alignment horizontal="left" vertical="center" wrapText="1"/>
    </xf>
    <xf numFmtId="49" fontId="16" fillId="0" borderId="53" xfId="0" applyNumberFormat="1" applyFont="1" applyBorder="1" applyAlignment="1" applyProtection="1">
      <alignment horizontal="center" vertical="center" wrapText="1"/>
    </xf>
    <xf numFmtId="49" fontId="16" fillId="0" borderId="31" xfId="0" applyNumberFormat="1" applyFont="1" applyBorder="1" applyAlignment="1" applyProtection="1">
      <alignment horizontal="center" vertical="center" wrapText="1"/>
    </xf>
    <xf numFmtId="49" fontId="16" fillId="0" borderId="17" xfId="0" applyNumberFormat="1" applyFont="1" applyBorder="1" applyAlignment="1" applyProtection="1">
      <alignment horizontal="center" vertical="center" wrapText="1"/>
    </xf>
    <xf numFmtId="49" fontId="16" fillId="0" borderId="25" xfId="0" applyNumberFormat="1" applyFont="1" applyBorder="1" applyAlignment="1" applyProtection="1">
      <alignment horizontal="center" vertical="center" wrapText="1"/>
    </xf>
    <xf numFmtId="49" fontId="16" fillId="0" borderId="53" xfId="0" applyNumberFormat="1" applyFont="1" applyBorder="1" applyAlignment="1" applyProtection="1">
      <alignment vertical="center" wrapText="1"/>
    </xf>
    <xf numFmtId="49" fontId="16" fillId="0" borderId="35" xfId="0" applyNumberFormat="1" applyFont="1" applyBorder="1" applyAlignment="1" applyProtection="1">
      <alignment vertical="center" wrapText="1"/>
    </xf>
    <xf numFmtId="49" fontId="16" fillId="0" borderId="31" xfId="0" applyNumberFormat="1" applyFont="1" applyBorder="1" applyAlignment="1" applyProtection="1">
      <alignment vertical="center" wrapText="1"/>
    </xf>
    <xf numFmtId="49" fontId="16" fillId="0" borderId="28" xfId="0" applyNumberFormat="1" applyFont="1" applyBorder="1" applyAlignment="1" applyProtection="1">
      <alignment vertical="center" wrapText="1"/>
    </xf>
    <xf numFmtId="49" fontId="16" fillId="0" borderId="0" xfId="0" applyNumberFormat="1" applyFont="1" applyBorder="1" applyAlignment="1" applyProtection="1">
      <alignment vertical="center" wrapText="1"/>
    </xf>
    <xf numFmtId="49" fontId="16" fillId="0" borderId="11" xfId="0" applyNumberFormat="1" applyFont="1" applyBorder="1" applyAlignment="1" applyProtection="1">
      <alignment horizontal="left" vertical="top" wrapText="1"/>
    </xf>
    <xf numFmtId="49" fontId="16" fillId="0" borderId="12" xfId="0" applyNumberFormat="1" applyFont="1" applyBorder="1" applyAlignment="1" applyProtection="1">
      <alignment horizontal="left" vertical="top" wrapText="1"/>
    </xf>
    <xf numFmtId="49" fontId="16" fillId="0" borderId="46" xfId="0" applyNumberFormat="1" applyFont="1" applyBorder="1" applyAlignment="1" applyProtection="1">
      <alignment horizontal="center" vertical="center" wrapText="1"/>
    </xf>
    <xf numFmtId="49" fontId="16" fillId="0" borderId="37" xfId="0" applyNumberFormat="1" applyFont="1" applyBorder="1" applyAlignment="1" applyProtection="1">
      <alignment horizontal="center" vertical="center" wrapText="1"/>
    </xf>
    <xf numFmtId="49" fontId="16" fillId="0" borderId="9" xfId="0" applyNumberFormat="1" applyFont="1" applyFill="1" applyBorder="1" applyAlignment="1" applyProtection="1">
      <alignment horizontal="left" vertical="top" wrapText="1"/>
    </xf>
    <xf numFmtId="49" fontId="16" fillId="0" borderId="3" xfId="0" applyNumberFormat="1" applyFont="1" applyFill="1" applyBorder="1" applyAlignment="1" applyProtection="1">
      <alignment horizontal="left" vertical="top" wrapText="1"/>
    </xf>
    <xf numFmtId="49" fontId="16" fillId="0" borderId="69" xfId="0" applyNumberFormat="1" applyFont="1" applyBorder="1" applyAlignment="1" applyProtection="1">
      <alignment horizontal="left" vertical="center" wrapText="1"/>
    </xf>
    <xf numFmtId="49" fontId="16" fillId="0" borderId="47" xfId="0" applyNumberFormat="1" applyFont="1" applyBorder="1" applyAlignment="1" applyProtection="1">
      <alignment horizontal="left" vertical="center" wrapText="1"/>
    </xf>
    <xf numFmtId="49" fontId="23" fillId="0" borderId="10" xfId="0" applyNumberFormat="1" applyFont="1" applyFill="1" applyBorder="1" applyAlignment="1" applyProtection="1">
      <alignment horizontal="left" vertical="top" wrapText="1"/>
    </xf>
    <xf numFmtId="49" fontId="23" fillId="0" borderId="5" xfId="0" applyNumberFormat="1" applyFont="1" applyFill="1" applyBorder="1" applyAlignment="1" applyProtection="1">
      <alignment horizontal="left" vertical="top" wrapText="1"/>
    </xf>
    <xf numFmtId="49" fontId="23" fillId="0" borderId="9" xfId="0" applyNumberFormat="1" applyFont="1" applyFill="1" applyBorder="1" applyAlignment="1" applyProtection="1">
      <alignment horizontal="left" vertical="top" wrapText="1"/>
    </xf>
    <xf numFmtId="49" fontId="23" fillId="0" borderId="3" xfId="0" applyNumberFormat="1" applyFont="1" applyFill="1" applyBorder="1" applyAlignment="1" applyProtection="1">
      <alignment horizontal="left" vertical="top" wrapText="1"/>
    </xf>
    <xf numFmtId="49" fontId="16" fillId="0" borderId="36" xfId="0" applyNumberFormat="1" applyFont="1" applyFill="1" applyBorder="1" applyAlignment="1" applyProtection="1">
      <alignment horizontal="center" vertical="center" wrapText="1"/>
    </xf>
    <xf numFmtId="49" fontId="16" fillId="0" borderId="7" xfId="0" applyNumberFormat="1" applyFont="1" applyFill="1" applyBorder="1" applyAlignment="1" applyProtection="1">
      <alignment horizontal="center" vertical="center" wrapText="1"/>
    </xf>
    <xf numFmtId="0" fontId="15" fillId="0" borderId="67" xfId="2" applyFont="1" applyBorder="1" applyAlignment="1" applyProtection="1">
      <alignment horizontal="center" vertical="center" wrapText="1"/>
    </xf>
    <xf numFmtId="0" fontId="15" fillId="0" borderId="65" xfId="2" applyFont="1" applyBorder="1" applyAlignment="1" applyProtection="1">
      <alignment horizontal="center" vertical="center" wrapText="1"/>
    </xf>
    <xf numFmtId="0" fontId="15" fillId="0" borderId="48" xfId="2" applyFont="1" applyBorder="1" applyAlignment="1" applyProtection="1">
      <alignment horizontal="center" vertical="center" wrapText="1"/>
    </xf>
    <xf numFmtId="0" fontId="15" fillId="0" borderId="57" xfId="2" applyFont="1" applyBorder="1" applyAlignment="1" applyProtection="1">
      <alignment horizontal="center" vertical="center" wrapText="1"/>
    </xf>
    <xf numFmtId="0" fontId="15" fillId="0" borderId="66" xfId="2" applyFont="1" applyBorder="1" applyAlignment="1" applyProtection="1">
      <alignment horizontal="center" vertical="center" wrapText="1"/>
    </xf>
    <xf numFmtId="0" fontId="15" fillId="0" borderId="58" xfId="2" applyFont="1" applyBorder="1" applyAlignment="1" applyProtection="1">
      <alignment horizontal="center" vertical="center" wrapText="1"/>
    </xf>
    <xf numFmtId="0" fontId="14" fillId="0" borderId="0" xfId="2" applyFont="1" applyBorder="1" applyAlignment="1" applyProtection="1">
      <alignment horizontal="center" wrapText="1"/>
    </xf>
    <xf numFmtId="0" fontId="9" fillId="0" borderId="0" xfId="2" applyFont="1" applyBorder="1" applyAlignment="1" applyProtection="1">
      <alignment horizontal="center"/>
    </xf>
    <xf numFmtId="0" fontId="8" fillId="0" borderId="0" xfId="2" applyFont="1" applyBorder="1" applyAlignment="1" applyProtection="1">
      <alignment horizontal="center"/>
    </xf>
    <xf numFmtId="0" fontId="14" fillId="0" borderId="1" xfId="2" applyFont="1" applyBorder="1" applyAlignment="1" applyProtection="1">
      <alignment horizontal="center" vertical="center" wrapText="1"/>
    </xf>
    <xf numFmtId="0" fontId="15" fillId="0" borderId="19" xfId="2" applyFont="1" applyBorder="1" applyAlignment="1" applyProtection="1">
      <alignment horizontal="center" vertical="center" wrapText="1"/>
    </xf>
    <xf numFmtId="0" fontId="15" fillId="0" borderId="1" xfId="2" applyFont="1" applyBorder="1" applyAlignment="1" applyProtection="1">
      <alignment horizontal="center" vertical="center" wrapText="1"/>
    </xf>
    <xf numFmtId="0" fontId="15" fillId="0" borderId="29" xfId="2" applyFont="1" applyBorder="1" applyAlignment="1" applyProtection="1">
      <alignment horizontal="center" vertical="center" wrapText="1"/>
    </xf>
    <xf numFmtId="0" fontId="15" fillId="0" borderId="43" xfId="2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docs.cntd.ru/document/901714433" TargetMode="External"/><Relationship Id="rId1" Type="http://schemas.openxmlformats.org/officeDocument/2006/relationships/hyperlink" Target="http://docs.cntd.ru/document/901714433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view="pageBreakPreview" zoomScaleSheetLayoutView="100" workbookViewId="0">
      <selection activeCell="D6" sqref="D6"/>
    </sheetView>
  </sheetViews>
  <sheetFormatPr defaultRowHeight="12.75"/>
  <cols>
    <col min="1" max="1" width="9.140625" style="101"/>
    <col min="2" max="2" width="27.28515625" style="101" customWidth="1"/>
    <col min="3" max="4" width="9.140625" style="101"/>
    <col min="5" max="5" width="13.85546875" style="101" customWidth="1"/>
    <col min="6" max="6" width="15.140625" style="101" customWidth="1"/>
    <col min="7" max="12" width="9.140625" style="101"/>
    <col min="13" max="13" width="11" style="101" customWidth="1"/>
    <col min="14" max="16384" width="9.140625" style="101"/>
  </cols>
  <sheetData>
    <row r="1" spans="1:15" ht="18.75">
      <c r="A1" s="11"/>
      <c r="B1" s="12" t="s">
        <v>170</v>
      </c>
      <c r="C1" s="12"/>
      <c r="D1" s="12"/>
      <c r="E1" s="13"/>
      <c r="F1" s="13"/>
      <c r="G1" s="13"/>
      <c r="H1" s="13"/>
      <c r="I1" s="13"/>
      <c r="J1" s="11"/>
      <c r="K1" s="12" t="s">
        <v>130</v>
      </c>
      <c r="L1" s="12"/>
      <c r="M1" s="12"/>
      <c r="N1" s="14"/>
      <c r="O1" s="14"/>
    </row>
    <row r="2" spans="1:15" ht="18.75">
      <c r="A2" s="11"/>
      <c r="B2" s="12" t="s">
        <v>208</v>
      </c>
      <c r="C2" s="12"/>
      <c r="D2" s="12"/>
      <c r="E2" s="13"/>
      <c r="F2" s="13"/>
      <c r="G2" s="13"/>
      <c r="H2" s="13"/>
      <c r="I2" s="13"/>
      <c r="J2" s="11"/>
      <c r="K2" s="13" t="s">
        <v>171</v>
      </c>
      <c r="L2" s="13"/>
      <c r="M2" s="13"/>
      <c r="N2" s="15"/>
      <c r="O2" s="15"/>
    </row>
    <row r="3" spans="1:15" ht="18.75">
      <c r="A3" s="11"/>
      <c r="B3" s="12" t="s">
        <v>210</v>
      </c>
      <c r="C3" s="12"/>
      <c r="D3" s="12"/>
      <c r="E3" s="13"/>
      <c r="F3" s="13"/>
      <c r="G3" s="13"/>
      <c r="H3" s="13"/>
      <c r="I3" s="13"/>
      <c r="J3" s="11"/>
      <c r="K3" s="13"/>
      <c r="L3" s="13"/>
      <c r="M3" s="13"/>
      <c r="N3" s="15"/>
      <c r="O3" s="15"/>
    </row>
    <row r="4" spans="1:15" ht="18.75">
      <c r="A4" s="11"/>
      <c r="B4" s="12" t="s">
        <v>209</v>
      </c>
      <c r="C4" s="12"/>
      <c r="D4" s="12"/>
      <c r="E4" s="13"/>
      <c r="F4" s="13"/>
      <c r="G4" s="13"/>
      <c r="H4" s="13"/>
      <c r="I4" s="13"/>
      <c r="J4" s="11"/>
      <c r="K4" s="13"/>
      <c r="L4" s="13"/>
      <c r="M4" s="13"/>
      <c r="N4" s="15"/>
      <c r="O4" s="15"/>
    </row>
    <row r="5" spans="1:15" ht="18.75">
      <c r="A5" s="11"/>
      <c r="B5" s="12" t="s">
        <v>212</v>
      </c>
      <c r="C5" s="12"/>
      <c r="D5" s="12"/>
      <c r="E5" s="13"/>
      <c r="F5" s="13"/>
      <c r="G5" s="13"/>
      <c r="H5" s="13"/>
      <c r="I5" s="13"/>
      <c r="J5" s="11"/>
      <c r="K5" s="13" t="s">
        <v>214</v>
      </c>
      <c r="L5" s="13"/>
      <c r="M5" s="13" t="s">
        <v>236</v>
      </c>
      <c r="N5" s="15"/>
      <c r="O5" s="15"/>
    </row>
    <row r="6" spans="1:15" ht="18.75">
      <c r="A6" s="11"/>
      <c r="B6" s="12" t="s">
        <v>213</v>
      </c>
      <c r="C6" s="12"/>
      <c r="D6" s="12"/>
      <c r="E6" s="13"/>
      <c r="F6" s="13"/>
      <c r="G6" s="13"/>
      <c r="H6" s="13"/>
      <c r="I6" s="13"/>
      <c r="J6" s="11"/>
      <c r="K6" s="13" t="s">
        <v>215</v>
      </c>
      <c r="L6" s="13"/>
      <c r="M6" s="13"/>
      <c r="N6" s="15"/>
      <c r="O6" s="15"/>
    </row>
    <row r="7" spans="1:15" ht="15.7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5.7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43.5" customHeight="1">
      <c r="A9" s="512" t="s">
        <v>203</v>
      </c>
      <c r="B9" s="512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</row>
    <row r="10" spans="1:15" ht="16.5" thickBo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33.75" customHeight="1">
      <c r="A11" s="16"/>
      <c r="B11" s="513" t="s">
        <v>131</v>
      </c>
      <c r="C11" s="513"/>
      <c r="D11" s="514" t="s">
        <v>233</v>
      </c>
      <c r="E11" s="514"/>
      <c r="F11" s="514"/>
      <c r="G11" s="514"/>
      <c r="H11" s="514"/>
      <c r="I11" s="514"/>
      <c r="J11" s="514"/>
      <c r="K11" s="514"/>
      <c r="L11" s="17"/>
      <c r="M11" s="15"/>
      <c r="N11" s="515"/>
      <c r="O11" s="516"/>
    </row>
    <row r="12" spans="1:15" ht="15.7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43" t="s">
        <v>0</v>
      </c>
      <c r="N12" s="517"/>
      <c r="O12" s="518"/>
    </row>
    <row r="13" spans="1:15" ht="15.75">
      <c r="A13" s="16"/>
      <c r="B13" s="511" t="s">
        <v>1</v>
      </c>
      <c r="C13" s="511"/>
      <c r="D13" s="521" t="s">
        <v>234</v>
      </c>
      <c r="E13" s="521"/>
      <c r="F13" s="521"/>
      <c r="G13" s="521"/>
      <c r="H13" s="521"/>
      <c r="I13" s="521"/>
      <c r="J13" s="521"/>
      <c r="K13" s="521"/>
      <c r="L13" s="15"/>
      <c r="M13" s="243"/>
      <c r="N13" s="517"/>
      <c r="O13" s="518"/>
    </row>
    <row r="14" spans="1:15" ht="15.75">
      <c r="A14" s="522"/>
      <c r="B14" s="522"/>
      <c r="C14" s="522"/>
      <c r="D14" s="523" t="s">
        <v>235</v>
      </c>
      <c r="E14" s="524"/>
      <c r="F14" s="524"/>
      <c r="G14" s="524"/>
      <c r="H14" s="524"/>
      <c r="I14" s="524"/>
      <c r="J14" s="524"/>
      <c r="K14" s="524"/>
      <c r="L14" s="15"/>
      <c r="M14" s="243"/>
      <c r="N14" s="517"/>
      <c r="O14" s="518"/>
    </row>
    <row r="15" spans="1:15" ht="16.5" customHeight="1">
      <c r="A15" s="16"/>
      <c r="B15" s="511" t="s">
        <v>172</v>
      </c>
      <c r="C15" s="511"/>
      <c r="D15" s="525"/>
      <c r="E15" s="525"/>
      <c r="F15" s="525"/>
      <c r="G15" s="525"/>
      <c r="H15" s="525"/>
      <c r="I15" s="525"/>
      <c r="J15" s="525"/>
      <c r="K15" s="525"/>
      <c r="L15" s="15"/>
      <c r="M15" s="243" t="s">
        <v>173</v>
      </c>
      <c r="N15" s="517" t="s">
        <v>132</v>
      </c>
      <c r="O15" s="518"/>
    </row>
    <row r="16" spans="1:15" ht="15.75">
      <c r="A16" s="522"/>
      <c r="B16" s="522"/>
      <c r="C16" s="522"/>
      <c r="D16" s="15"/>
      <c r="E16" s="15"/>
      <c r="F16" s="15"/>
      <c r="G16" s="15"/>
      <c r="H16" s="15"/>
      <c r="I16" s="15"/>
      <c r="J16" s="15"/>
      <c r="K16" s="15"/>
      <c r="L16" s="15"/>
      <c r="M16" s="15" t="s">
        <v>3</v>
      </c>
      <c r="N16" s="517">
        <v>643</v>
      </c>
      <c r="O16" s="518"/>
    </row>
    <row r="17" spans="1:15" ht="16.5" thickBot="1">
      <c r="A17" s="18"/>
      <c r="B17" s="510" t="s">
        <v>174</v>
      </c>
      <c r="C17" s="510"/>
      <c r="D17" s="15"/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526">
        <v>383</v>
      </c>
      <c r="O17" s="527"/>
    </row>
    <row r="18" spans="1:15" ht="28.5" customHeight="1">
      <c r="A18" s="18"/>
      <c r="B18" s="510"/>
      <c r="C18" s="510"/>
      <c r="D18" s="528" t="s">
        <v>211</v>
      </c>
      <c r="E18" s="528"/>
      <c r="F18" s="528"/>
      <c r="G18" s="528"/>
      <c r="H18" s="528"/>
      <c r="I18" s="528"/>
      <c r="J18" s="528"/>
      <c r="K18" s="528"/>
      <c r="L18" s="15"/>
      <c r="M18" s="15"/>
      <c r="N18" s="15"/>
      <c r="O18" s="15"/>
    </row>
    <row r="19" spans="1:15" ht="15.7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.75">
      <c r="A20" s="16"/>
      <c r="B20" s="511" t="s">
        <v>175</v>
      </c>
      <c r="C20" s="511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5.7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6.5" thickBot="1">
      <c r="A22" s="1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3.5" thickBot="1">
      <c r="A23" s="11"/>
      <c r="B23" s="519" t="s">
        <v>176</v>
      </c>
      <c r="C23" s="519"/>
      <c r="D23" s="519"/>
      <c r="E23" s="520" t="s">
        <v>205</v>
      </c>
      <c r="F23" s="520"/>
      <c r="G23" s="520"/>
      <c r="H23" s="520"/>
      <c r="I23" s="520"/>
      <c r="J23" s="520"/>
      <c r="K23" s="520"/>
      <c r="L23" s="520"/>
      <c r="M23" s="520"/>
      <c r="N23" s="520"/>
      <c r="O23" s="520"/>
    </row>
    <row r="24" spans="1:15" ht="59.25" customHeight="1" thickBot="1">
      <c r="A24" s="11"/>
      <c r="B24" s="519"/>
      <c r="C24" s="519"/>
      <c r="D24" s="519"/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</row>
    <row r="25" spans="1:15" ht="58.5" customHeight="1" thickBot="1">
      <c r="A25" s="11"/>
      <c r="B25" s="519" t="s">
        <v>177</v>
      </c>
      <c r="C25" s="519"/>
      <c r="D25" s="519"/>
      <c r="E25" s="520" t="s">
        <v>237</v>
      </c>
      <c r="F25" s="520"/>
      <c r="G25" s="520"/>
      <c r="H25" s="520"/>
      <c r="I25" s="520"/>
      <c r="J25" s="520"/>
      <c r="K25" s="520"/>
      <c r="L25" s="520"/>
      <c r="M25" s="520"/>
      <c r="N25" s="520"/>
      <c r="O25" s="520"/>
    </row>
    <row r="26" spans="1:15" ht="18.75">
      <c r="A26" s="11"/>
      <c r="B26" s="497" t="s">
        <v>178</v>
      </c>
      <c r="C26" s="498"/>
      <c r="D26" s="499"/>
      <c r="E26" s="508" t="s">
        <v>179</v>
      </c>
      <c r="F26" s="509"/>
      <c r="G26" s="509"/>
      <c r="H26" s="509"/>
      <c r="I26" s="509"/>
      <c r="J26" s="509"/>
      <c r="K26" s="509"/>
      <c r="L26" s="509"/>
      <c r="M26" s="509"/>
      <c r="N26" s="509"/>
      <c r="O26" s="509"/>
    </row>
    <row r="27" spans="1:15" ht="18.75">
      <c r="A27" s="11"/>
      <c r="B27" s="500"/>
      <c r="C27" s="501"/>
      <c r="D27" s="502"/>
      <c r="E27" s="506" t="s">
        <v>180</v>
      </c>
      <c r="F27" s="507"/>
      <c r="G27" s="507"/>
      <c r="H27" s="507"/>
      <c r="I27" s="507"/>
      <c r="J27" s="507"/>
      <c r="K27" s="507"/>
      <c r="L27" s="507"/>
      <c r="M27" s="507"/>
      <c r="N27" s="507"/>
      <c r="O27" s="507"/>
    </row>
    <row r="28" spans="1:15" ht="18.75">
      <c r="A28" s="11"/>
      <c r="B28" s="500"/>
      <c r="C28" s="501"/>
      <c r="D28" s="502"/>
      <c r="E28" s="506" t="s">
        <v>206</v>
      </c>
      <c r="F28" s="507"/>
      <c r="G28" s="507"/>
      <c r="H28" s="507"/>
      <c r="I28" s="507"/>
      <c r="J28" s="507"/>
      <c r="K28" s="507"/>
      <c r="L28" s="507"/>
      <c r="M28" s="507"/>
      <c r="N28" s="507"/>
      <c r="O28" s="507"/>
    </row>
    <row r="29" spans="1:15" ht="19.5" thickBot="1">
      <c r="A29" s="11"/>
      <c r="B29" s="500"/>
      <c r="C29" s="501"/>
      <c r="D29" s="502"/>
      <c r="E29" s="494" t="s">
        <v>204</v>
      </c>
      <c r="F29" s="495"/>
      <c r="G29" s="495"/>
      <c r="H29" s="495"/>
      <c r="I29" s="495"/>
      <c r="J29" s="495"/>
      <c r="K29" s="495"/>
      <c r="L29" s="495"/>
      <c r="M29" s="495"/>
      <c r="N29" s="495"/>
      <c r="O29" s="496"/>
    </row>
    <row r="30" spans="1:15" ht="19.5" thickBot="1">
      <c r="B30" s="503"/>
      <c r="C30" s="504"/>
      <c r="D30" s="505"/>
      <c r="E30" s="494"/>
      <c r="F30" s="495"/>
      <c r="G30" s="495"/>
      <c r="H30" s="495"/>
      <c r="I30" s="495"/>
      <c r="J30" s="495"/>
      <c r="K30" s="495"/>
      <c r="L30" s="495"/>
      <c r="M30" s="495"/>
      <c r="N30" s="495"/>
      <c r="O30" s="496"/>
    </row>
  </sheetData>
  <mergeCells count="29">
    <mergeCell ref="B23:D24"/>
    <mergeCell ref="E23:O24"/>
    <mergeCell ref="B25:D25"/>
    <mergeCell ref="E25:O25"/>
    <mergeCell ref="B13:C13"/>
    <mergeCell ref="D13:K13"/>
    <mergeCell ref="N13:O13"/>
    <mergeCell ref="A16:C16"/>
    <mergeCell ref="N16:O16"/>
    <mergeCell ref="D14:K15"/>
    <mergeCell ref="N15:O15"/>
    <mergeCell ref="A14:C14"/>
    <mergeCell ref="N14:O14"/>
    <mergeCell ref="B15:C15"/>
    <mergeCell ref="N17:O17"/>
    <mergeCell ref="D18:K18"/>
    <mergeCell ref="B17:C18"/>
    <mergeCell ref="B20:C20"/>
    <mergeCell ref="A9:O9"/>
    <mergeCell ref="B11:C11"/>
    <mergeCell ref="D11:K11"/>
    <mergeCell ref="N11:O11"/>
    <mergeCell ref="N12:O12"/>
    <mergeCell ref="E30:O30"/>
    <mergeCell ref="B26:D30"/>
    <mergeCell ref="E27:O27"/>
    <mergeCell ref="E28:O28"/>
    <mergeCell ref="E29:O29"/>
    <mergeCell ref="E26:O26"/>
  </mergeCells>
  <phoneticPr fontId="20" type="noConversion"/>
  <pageMargins left="0.70866141732283472" right="0.70866141732283472" top="0.55118110236220474" bottom="0.55118110236220474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4"/>
  <sheetViews>
    <sheetView view="pageBreakPreview" zoomScaleSheetLayoutView="100" workbookViewId="0">
      <selection activeCell="B22" sqref="B22"/>
    </sheetView>
  </sheetViews>
  <sheetFormatPr defaultRowHeight="12.75" customHeight="1"/>
  <cols>
    <col min="1" max="1" width="7.5703125" style="101" customWidth="1"/>
    <col min="2" max="2" width="81.85546875" style="101" customWidth="1"/>
    <col min="3" max="3" width="26.28515625" style="101" customWidth="1"/>
    <col min="4" max="16384" width="9.140625" style="101"/>
  </cols>
  <sheetData>
    <row r="1" spans="1:3" ht="18.75" customHeight="1">
      <c r="A1" s="99"/>
      <c r="B1" s="99"/>
      <c r="C1" s="109" t="s">
        <v>144</v>
      </c>
    </row>
    <row r="2" spans="1:3" ht="18.75" customHeight="1">
      <c r="A2" s="99"/>
      <c r="B2" s="99"/>
      <c r="C2" s="100"/>
    </row>
    <row r="3" spans="1:3" ht="17.25" customHeight="1">
      <c r="A3" s="102"/>
      <c r="B3" s="529" t="s">
        <v>145</v>
      </c>
      <c r="C3" s="529"/>
    </row>
    <row r="4" spans="1:3" ht="16.5" customHeight="1">
      <c r="A4" s="102"/>
      <c r="B4" s="529" t="s">
        <v>183</v>
      </c>
      <c r="C4" s="529"/>
    </row>
    <row r="5" spans="1:3" ht="12.75" customHeight="1">
      <c r="A5" s="102"/>
      <c r="B5" s="102"/>
      <c r="C5" s="102"/>
    </row>
    <row r="6" spans="1:3" ht="29.25" customHeight="1">
      <c r="A6" s="103" t="s">
        <v>146</v>
      </c>
      <c r="B6" s="103" t="s">
        <v>4</v>
      </c>
      <c r="C6" s="103" t="s">
        <v>147</v>
      </c>
    </row>
    <row r="7" spans="1:3" ht="12.75" customHeight="1">
      <c r="A7" s="104">
        <v>1</v>
      </c>
      <c r="B7" s="104">
        <v>2</v>
      </c>
      <c r="C7" s="104">
        <v>3</v>
      </c>
    </row>
    <row r="8" spans="1:3" ht="18.75" customHeight="1">
      <c r="A8" s="105"/>
      <c r="B8" s="103" t="s">
        <v>148</v>
      </c>
      <c r="C8" s="107">
        <v>68857898.469999999</v>
      </c>
    </row>
    <row r="9" spans="1:3" ht="20.100000000000001" customHeight="1">
      <c r="A9" s="106"/>
      <c r="B9" s="106" t="s">
        <v>149</v>
      </c>
      <c r="C9" s="108">
        <v>29744157</v>
      </c>
    </row>
    <row r="10" spans="1:3" ht="20.100000000000001" customHeight="1">
      <c r="A10" s="105"/>
      <c r="B10" s="106" t="s">
        <v>150</v>
      </c>
      <c r="C10" s="108">
        <v>20714126.77</v>
      </c>
    </row>
    <row r="11" spans="1:3" ht="20.100000000000001" customHeight="1">
      <c r="A11" s="105"/>
      <c r="B11" s="106" t="s">
        <v>151</v>
      </c>
      <c r="C11" s="108">
        <v>2404395.7599999998</v>
      </c>
    </row>
    <row r="12" spans="1:3" ht="20.100000000000001" customHeight="1">
      <c r="A12" s="105"/>
      <c r="B12" s="106" t="s">
        <v>150</v>
      </c>
      <c r="C12" s="108">
        <v>770247</v>
      </c>
    </row>
    <row r="13" spans="1:3" ht="20.100000000000001" customHeight="1">
      <c r="A13" s="105"/>
      <c r="B13" s="103" t="s">
        <v>152</v>
      </c>
      <c r="C13" s="107">
        <v>1197619.42</v>
      </c>
    </row>
    <row r="14" spans="1:3" ht="20.100000000000001" customHeight="1">
      <c r="A14" s="106"/>
      <c r="B14" s="106" t="s">
        <v>153</v>
      </c>
      <c r="C14" s="108">
        <v>1197619.42</v>
      </c>
    </row>
    <row r="15" spans="1:3" ht="20.100000000000001" customHeight="1">
      <c r="A15" s="106"/>
      <c r="B15" s="106" t="s">
        <v>154</v>
      </c>
      <c r="C15" s="108">
        <v>1197619.42</v>
      </c>
    </row>
    <row r="16" spans="1:3" ht="20.100000000000001" customHeight="1">
      <c r="A16" s="105"/>
      <c r="B16" s="105"/>
      <c r="C16" s="108"/>
    </row>
    <row r="17" spans="1:3" ht="36.75" customHeight="1">
      <c r="A17" s="105"/>
      <c r="B17" s="106" t="s">
        <v>155</v>
      </c>
      <c r="C17" s="108"/>
    </row>
    <row r="18" spans="1:3" ht="20.100000000000001" customHeight="1">
      <c r="A18" s="105"/>
      <c r="B18" s="106" t="s">
        <v>156</v>
      </c>
      <c r="C18" s="108"/>
    </row>
    <row r="19" spans="1:3" ht="20.100000000000001" customHeight="1">
      <c r="A19" s="105"/>
      <c r="B19" s="106" t="s">
        <v>157</v>
      </c>
      <c r="C19" s="108">
        <v>10404.24</v>
      </c>
    </row>
    <row r="20" spans="1:3" ht="20.100000000000001" customHeight="1">
      <c r="A20" s="105"/>
      <c r="B20" s="106" t="s">
        <v>158</v>
      </c>
      <c r="C20" s="108"/>
    </row>
    <row r="21" spans="1:3" ht="20.100000000000001" customHeight="1">
      <c r="A21" s="105"/>
      <c r="B21" s="103" t="s">
        <v>159</v>
      </c>
      <c r="C21" s="107"/>
    </row>
    <row r="22" spans="1:3" ht="32.25" customHeight="1">
      <c r="A22" s="105"/>
      <c r="B22" s="106" t="s">
        <v>160</v>
      </c>
      <c r="C22" s="108"/>
    </row>
    <row r="23" spans="1:3" ht="20.100000000000001" customHeight="1">
      <c r="A23" s="105"/>
      <c r="B23" s="106" t="s">
        <v>161</v>
      </c>
      <c r="C23" s="108">
        <v>22147.58</v>
      </c>
    </row>
    <row r="24" spans="1:3" ht="34.5" customHeight="1">
      <c r="A24" s="105"/>
      <c r="B24" s="106" t="s">
        <v>162</v>
      </c>
      <c r="C24" s="108"/>
    </row>
  </sheetData>
  <mergeCells count="2">
    <mergeCell ref="B3:C3"/>
    <mergeCell ref="B4:C4"/>
  </mergeCells>
  <phoneticPr fontId="20" type="noConversion"/>
  <pageMargins left="0.31496062992125984" right="0.31496062992125984" top="0.15748031496062992" bottom="0.15748031496062992" header="0.31496062992125984" footer="0.31496062992125984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X62"/>
  <sheetViews>
    <sheetView showZeros="0" zoomScale="60" zoomScaleNormal="60" zoomScaleSheetLayoutView="100" workbookViewId="0">
      <pane xSplit="5" ySplit="9" topLeftCell="F34" activePane="bottomRight" state="frozen"/>
      <selection pane="topRight" activeCell="F1" sqref="F1"/>
      <selection pane="bottomLeft" activeCell="A10" sqref="A10"/>
      <selection pane="bottomRight" activeCell="F37" sqref="F37"/>
    </sheetView>
  </sheetViews>
  <sheetFormatPr defaultRowHeight="12.75" customHeight="1"/>
  <cols>
    <col min="1" max="1" width="37.85546875" style="362" customWidth="1"/>
    <col min="2" max="2" width="33.85546875" style="362" customWidth="1"/>
    <col min="3" max="3" width="8.28515625" style="362" customWidth="1"/>
    <col min="4" max="4" width="6.7109375" style="362" customWidth="1"/>
    <col min="5" max="5" width="8.85546875" style="362" customWidth="1"/>
    <col min="6" max="7" width="15.42578125" style="362" customWidth="1"/>
    <col min="8" max="8" width="15.28515625" style="362" customWidth="1"/>
    <col min="9" max="9" width="15.42578125" style="362" customWidth="1"/>
    <col min="10" max="11" width="15.5703125" style="362" customWidth="1"/>
    <col min="12" max="12" width="15.28515625" style="362" customWidth="1"/>
    <col min="13" max="13" width="13.28515625" style="362" customWidth="1"/>
    <col min="14" max="14" width="12.85546875" style="362" customWidth="1"/>
    <col min="15" max="15" width="0.140625" style="362" customWidth="1"/>
    <col min="16" max="16" width="10" style="362" hidden="1" customWidth="1"/>
    <col min="17" max="17" width="11" style="362" hidden="1" customWidth="1"/>
    <col min="18" max="18" width="0.7109375" style="362" hidden="1" customWidth="1"/>
    <col min="19" max="19" width="14" style="362" customWidth="1"/>
    <col min="20" max="20" width="11.140625" style="362" customWidth="1"/>
    <col min="21" max="21" width="14" style="362" customWidth="1"/>
    <col min="22" max="22" width="11.140625" style="362" customWidth="1"/>
    <col min="23" max="23" width="14.7109375" style="362" customWidth="1"/>
    <col min="24" max="24" width="11.140625" style="362" customWidth="1"/>
    <col min="25" max="16384" width="9.140625" style="8"/>
  </cols>
  <sheetData>
    <row r="1" spans="1:24" ht="20.25" customHeight="1">
      <c r="F1" s="363"/>
      <c r="L1" s="363"/>
      <c r="S1" s="544"/>
      <c r="T1" s="544"/>
      <c r="U1" s="544"/>
      <c r="V1" s="544"/>
      <c r="W1" s="544" t="s">
        <v>134</v>
      </c>
      <c r="X1" s="544"/>
    </row>
    <row r="2" spans="1:24" ht="17.25" customHeight="1">
      <c r="A2" s="549" t="s">
        <v>133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19"/>
      <c r="V2" s="19"/>
    </row>
    <row r="3" spans="1:24" ht="14.25" customHeight="1" thickBot="1">
      <c r="A3" s="19"/>
      <c r="B3" s="19"/>
      <c r="C3" s="548"/>
      <c r="D3" s="549"/>
      <c r="E3" s="549"/>
      <c r="F3" s="549"/>
      <c r="G3" s="549"/>
      <c r="H3" s="549"/>
      <c r="I3" s="549"/>
      <c r="J3" s="549"/>
      <c r="K3" s="549"/>
      <c r="L3" s="549"/>
      <c r="M3" s="364"/>
      <c r="N3" s="364"/>
      <c r="O3" s="365"/>
      <c r="P3" s="365"/>
      <c r="Q3" s="365"/>
      <c r="R3" s="365"/>
      <c r="S3" s="19"/>
      <c r="T3" s="19"/>
      <c r="U3" s="19"/>
      <c r="V3" s="19"/>
      <c r="W3" s="19"/>
      <c r="X3" s="19"/>
    </row>
    <row r="4" spans="1:24" ht="18" customHeight="1" thickBot="1">
      <c r="A4" s="545" t="s">
        <v>4</v>
      </c>
      <c r="B4" s="545"/>
      <c r="C4" s="545" t="s">
        <v>5</v>
      </c>
      <c r="D4" s="581" t="s">
        <v>6</v>
      </c>
      <c r="E4" s="583"/>
      <c r="F4" s="545" t="s">
        <v>7</v>
      </c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</row>
    <row r="5" spans="1:24" ht="18" customHeight="1" thickBot="1">
      <c r="A5" s="545"/>
      <c r="B5" s="545"/>
      <c r="C5" s="545"/>
      <c r="D5" s="586"/>
      <c r="E5" s="587"/>
      <c r="F5" s="581" t="s">
        <v>8</v>
      </c>
      <c r="G5" s="582"/>
      <c r="H5" s="583"/>
      <c r="I5" s="545" t="s">
        <v>9</v>
      </c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545"/>
    </row>
    <row r="6" spans="1:24" ht="109.5" customHeight="1" thickBot="1">
      <c r="A6" s="545"/>
      <c r="B6" s="545"/>
      <c r="C6" s="545"/>
      <c r="D6" s="584"/>
      <c r="E6" s="588"/>
      <c r="F6" s="584"/>
      <c r="G6" s="585"/>
      <c r="H6" s="585"/>
      <c r="I6" s="550" t="s">
        <v>10</v>
      </c>
      <c r="J6" s="551"/>
      <c r="K6" s="551"/>
      <c r="L6" s="550" t="s">
        <v>11</v>
      </c>
      <c r="M6" s="551"/>
      <c r="N6" s="552"/>
      <c r="O6" s="550" t="s">
        <v>12</v>
      </c>
      <c r="P6" s="551"/>
      <c r="Q6" s="552"/>
      <c r="R6" s="576" t="s">
        <v>166</v>
      </c>
      <c r="S6" s="545" t="s">
        <v>197</v>
      </c>
      <c r="T6" s="545"/>
      <c r="U6" s="545" t="s">
        <v>225</v>
      </c>
      <c r="V6" s="545"/>
      <c r="W6" s="545" t="s">
        <v>226</v>
      </c>
      <c r="X6" s="545"/>
    </row>
    <row r="7" spans="1:24" ht="33" customHeight="1" thickBot="1">
      <c r="A7" s="545"/>
      <c r="B7" s="545"/>
      <c r="C7" s="545"/>
      <c r="D7" s="351" t="s">
        <v>51</v>
      </c>
      <c r="E7" s="351" t="s">
        <v>52</v>
      </c>
      <c r="F7" s="351" t="s">
        <v>163</v>
      </c>
      <c r="G7" s="351" t="s">
        <v>164</v>
      </c>
      <c r="H7" s="352" t="s">
        <v>195</v>
      </c>
      <c r="I7" s="351" t="s">
        <v>163</v>
      </c>
      <c r="J7" s="351" t="s">
        <v>164</v>
      </c>
      <c r="K7" s="352" t="s">
        <v>195</v>
      </c>
      <c r="L7" s="351" t="s">
        <v>163</v>
      </c>
      <c r="M7" s="351" t="s">
        <v>164</v>
      </c>
      <c r="N7" s="352" t="s">
        <v>195</v>
      </c>
      <c r="O7" s="351" t="s">
        <v>163</v>
      </c>
      <c r="P7" s="351" t="s">
        <v>164</v>
      </c>
      <c r="Q7" s="351" t="s">
        <v>195</v>
      </c>
      <c r="R7" s="577"/>
      <c r="S7" s="351" t="s">
        <v>8</v>
      </c>
      <c r="T7" s="351" t="s">
        <v>14</v>
      </c>
      <c r="U7" s="351" t="s">
        <v>8</v>
      </c>
      <c r="V7" s="351" t="s">
        <v>14</v>
      </c>
      <c r="W7" s="351" t="s">
        <v>8</v>
      </c>
      <c r="X7" s="351" t="s">
        <v>14</v>
      </c>
    </row>
    <row r="8" spans="1:24" ht="16.5" customHeight="1" thickBot="1">
      <c r="A8" s="580">
        <v>1</v>
      </c>
      <c r="B8" s="580"/>
      <c r="C8" s="357">
        <v>2</v>
      </c>
      <c r="D8" s="357">
        <v>4</v>
      </c>
      <c r="E8" s="357">
        <v>5</v>
      </c>
      <c r="F8" s="357">
        <f>E8+1</f>
        <v>6</v>
      </c>
      <c r="G8" s="357">
        <f t="shared" ref="G8:T8" si="0">F8+1</f>
        <v>7</v>
      </c>
      <c r="H8" s="358">
        <f t="shared" si="0"/>
        <v>8</v>
      </c>
      <c r="I8" s="357">
        <f t="shared" si="0"/>
        <v>9</v>
      </c>
      <c r="J8" s="357">
        <f t="shared" si="0"/>
        <v>10</v>
      </c>
      <c r="K8" s="358">
        <f t="shared" si="0"/>
        <v>11</v>
      </c>
      <c r="L8" s="358">
        <f t="shared" si="0"/>
        <v>12</v>
      </c>
      <c r="M8" s="358">
        <f t="shared" si="0"/>
        <v>13</v>
      </c>
      <c r="N8" s="358">
        <f t="shared" si="0"/>
        <v>14</v>
      </c>
      <c r="O8" s="358">
        <f t="shared" si="0"/>
        <v>15</v>
      </c>
      <c r="P8" s="358">
        <f t="shared" si="0"/>
        <v>16</v>
      </c>
      <c r="Q8" s="357">
        <f t="shared" si="0"/>
        <v>17</v>
      </c>
      <c r="R8" s="359">
        <f t="shared" si="0"/>
        <v>18</v>
      </c>
      <c r="S8" s="358">
        <f>R8+1</f>
        <v>19</v>
      </c>
      <c r="T8" s="357">
        <f t="shared" si="0"/>
        <v>20</v>
      </c>
      <c r="U8" s="358">
        <f>T8+1</f>
        <v>21</v>
      </c>
      <c r="V8" s="357">
        <f>U8+1</f>
        <v>22</v>
      </c>
      <c r="W8" s="358">
        <f>V8+1</f>
        <v>23</v>
      </c>
      <c r="X8" s="357">
        <f>W8+1</f>
        <v>24</v>
      </c>
    </row>
    <row r="9" spans="1:24" s="9" customFormat="1" ht="17.25" customHeight="1">
      <c r="A9" s="559" t="s">
        <v>135</v>
      </c>
      <c r="B9" s="560"/>
      <c r="C9" s="335">
        <v>100</v>
      </c>
      <c r="D9" s="77" t="s">
        <v>56</v>
      </c>
      <c r="E9" s="118"/>
      <c r="F9" s="167">
        <f>I9+L9+O9+S9+T9</f>
        <v>42745315.68</v>
      </c>
      <c r="G9" s="97">
        <f>J9+M9+U9</f>
        <v>37594691.299999997</v>
      </c>
      <c r="H9" s="308">
        <f>K9+N9+Q9+W9</f>
        <v>37594686.299999997</v>
      </c>
      <c r="I9" s="167">
        <f>I12</f>
        <v>36927839.640000001</v>
      </c>
      <c r="J9" s="97">
        <f>J12</f>
        <v>33561677</v>
      </c>
      <c r="K9" s="159">
        <f>K12</f>
        <v>33561672</v>
      </c>
      <c r="L9" s="167">
        <f>L15</f>
        <v>1496619.64</v>
      </c>
      <c r="M9" s="162">
        <f>M15</f>
        <v>168014.3</v>
      </c>
      <c r="N9" s="177">
        <f>N15</f>
        <v>168014.3</v>
      </c>
      <c r="O9" s="184">
        <f>O15</f>
        <v>0</v>
      </c>
      <c r="P9" s="176"/>
      <c r="Q9" s="185"/>
      <c r="R9" s="176" t="s">
        <v>142</v>
      </c>
      <c r="S9" s="45">
        <f>S11+S12+S13+S14+S16</f>
        <v>4320856.4000000004</v>
      </c>
      <c r="T9" s="46">
        <f>T12</f>
        <v>0</v>
      </c>
      <c r="U9" s="45">
        <f>U11+U12+U13+U14+U16</f>
        <v>3865000</v>
      </c>
      <c r="V9" s="46">
        <f>V12</f>
        <v>0</v>
      </c>
      <c r="W9" s="45">
        <f>W11+W12+W13+W14+W16</f>
        <v>3865000</v>
      </c>
      <c r="X9" s="46">
        <f>X12</f>
        <v>0</v>
      </c>
    </row>
    <row r="10" spans="1:24" ht="15" customHeight="1">
      <c r="A10" s="557" t="s">
        <v>9</v>
      </c>
      <c r="B10" s="558"/>
      <c r="C10" s="75"/>
      <c r="D10" s="71"/>
      <c r="E10" s="110"/>
      <c r="F10" s="309"/>
      <c r="G10" s="301"/>
      <c r="H10" s="310"/>
      <c r="I10" s="168"/>
      <c r="J10" s="94"/>
      <c r="K10" s="174"/>
      <c r="L10" s="168"/>
      <c r="M10" s="163"/>
      <c r="N10" s="178"/>
      <c r="O10" s="168"/>
      <c r="P10" s="163"/>
      <c r="Q10" s="178"/>
      <c r="R10" s="163"/>
      <c r="S10" s="83"/>
      <c r="T10" s="95"/>
      <c r="U10" s="83"/>
      <c r="V10" s="95"/>
      <c r="W10" s="83"/>
      <c r="X10" s="95"/>
    </row>
    <row r="11" spans="1:24" ht="34.5" customHeight="1">
      <c r="A11" s="555" t="s">
        <v>15</v>
      </c>
      <c r="B11" s="556"/>
      <c r="C11" s="334" t="s">
        <v>55</v>
      </c>
      <c r="D11" s="354" t="s">
        <v>56</v>
      </c>
      <c r="E11" s="360" t="s">
        <v>198</v>
      </c>
      <c r="F11" s="311">
        <f>S11</f>
        <v>0</v>
      </c>
      <c r="G11" s="311">
        <f>U11</f>
        <v>0</v>
      </c>
      <c r="H11" s="311">
        <f>W11</f>
        <v>0</v>
      </c>
      <c r="I11" s="195" t="s">
        <v>56</v>
      </c>
      <c r="J11" s="24" t="s">
        <v>56</v>
      </c>
      <c r="K11" s="164" t="s">
        <v>56</v>
      </c>
      <c r="L11" s="169" t="s">
        <v>56</v>
      </c>
      <c r="M11" s="164" t="s">
        <v>56</v>
      </c>
      <c r="N11" s="179" t="s">
        <v>56</v>
      </c>
      <c r="O11" s="169" t="s">
        <v>56</v>
      </c>
      <c r="P11" s="164" t="s">
        <v>56</v>
      </c>
      <c r="Q11" s="25" t="s">
        <v>56</v>
      </c>
      <c r="R11" s="164" t="s">
        <v>56</v>
      </c>
      <c r="S11" s="23">
        <f>' КВФО 2'!F11</f>
        <v>0</v>
      </c>
      <c r="T11" s="25" t="s">
        <v>56</v>
      </c>
      <c r="U11" s="23">
        <f>' КВФО 2'!H11</f>
        <v>0</v>
      </c>
      <c r="V11" s="25" t="s">
        <v>56</v>
      </c>
      <c r="W11" s="23">
        <f>' КВФО 2'!J11</f>
        <v>0</v>
      </c>
      <c r="X11" s="25" t="s">
        <v>56</v>
      </c>
    </row>
    <row r="12" spans="1:24" ht="34.5" customHeight="1">
      <c r="A12" s="555" t="s">
        <v>57</v>
      </c>
      <c r="B12" s="556"/>
      <c r="C12" s="334" t="s">
        <v>16</v>
      </c>
      <c r="D12" s="354" t="s">
        <v>56</v>
      </c>
      <c r="E12" s="360" t="s">
        <v>181</v>
      </c>
      <c r="F12" s="312">
        <f>I12+R12+S12</f>
        <v>41027839.640000001</v>
      </c>
      <c r="G12" s="312">
        <f>J12+R12+W12</f>
        <v>37211677</v>
      </c>
      <c r="H12" s="312">
        <f>K12+T12+U12</f>
        <v>37211672</v>
      </c>
      <c r="I12" s="196">
        <f>' КВФО 4'!F10</f>
        <v>36927839.640000001</v>
      </c>
      <c r="J12" s="96">
        <f>' КВФО 4'!G10</f>
        <v>33561677</v>
      </c>
      <c r="K12" s="197">
        <f>' КВФО 4'!H10</f>
        <v>33561672</v>
      </c>
      <c r="L12" s="169" t="s">
        <v>56</v>
      </c>
      <c r="M12" s="164" t="s">
        <v>56</v>
      </c>
      <c r="N12" s="179" t="s">
        <v>56</v>
      </c>
      <c r="O12" s="169" t="s">
        <v>56</v>
      </c>
      <c r="P12" s="164" t="s">
        <v>56</v>
      </c>
      <c r="Q12" s="25" t="s">
        <v>56</v>
      </c>
      <c r="R12" s="164"/>
      <c r="S12" s="23">
        <f>' КВФО 2'!F12</f>
        <v>4100000</v>
      </c>
      <c r="T12" s="25"/>
      <c r="U12" s="23">
        <f>' КВФО 2'!H12</f>
        <v>3650000</v>
      </c>
      <c r="V12" s="25"/>
      <c r="W12" s="23">
        <f>' КВФО 2'!H12</f>
        <v>3650000</v>
      </c>
      <c r="X12" s="25"/>
    </row>
    <row r="13" spans="1:24" ht="34.5" customHeight="1">
      <c r="A13" s="555" t="s">
        <v>58</v>
      </c>
      <c r="B13" s="556"/>
      <c r="C13" s="334" t="s">
        <v>18</v>
      </c>
      <c r="D13" s="354" t="s">
        <v>56</v>
      </c>
      <c r="E13" s="360" t="s">
        <v>182</v>
      </c>
      <c r="F13" s="312">
        <f>S13</f>
        <v>5856.4</v>
      </c>
      <c r="G13" s="302">
        <f>U13</f>
        <v>0</v>
      </c>
      <c r="H13" s="313"/>
      <c r="I13" s="195" t="s">
        <v>56</v>
      </c>
      <c r="J13" s="24" t="s">
        <v>56</v>
      </c>
      <c r="K13" s="164" t="s">
        <v>56</v>
      </c>
      <c r="L13" s="169" t="s">
        <v>56</v>
      </c>
      <c r="M13" s="164" t="s">
        <v>56</v>
      </c>
      <c r="N13" s="179" t="s">
        <v>56</v>
      </c>
      <c r="O13" s="169" t="s">
        <v>56</v>
      </c>
      <c r="P13" s="164" t="s">
        <v>56</v>
      </c>
      <c r="Q13" s="25" t="s">
        <v>56</v>
      </c>
      <c r="R13" s="164" t="s">
        <v>56</v>
      </c>
      <c r="S13" s="23">
        <f>' КВФО 2'!F13</f>
        <v>5856.4</v>
      </c>
      <c r="T13" s="25" t="s">
        <v>56</v>
      </c>
      <c r="U13" s="23">
        <f>' КВФО 2'!H13</f>
        <v>0</v>
      </c>
      <c r="V13" s="25" t="s">
        <v>56</v>
      </c>
      <c r="W13" s="23">
        <f>' КВФО 2'!J13</f>
        <v>0</v>
      </c>
      <c r="X13" s="25" t="s">
        <v>56</v>
      </c>
    </row>
    <row r="14" spans="1:24" ht="34.5" customHeight="1">
      <c r="A14" s="555" t="s">
        <v>60</v>
      </c>
      <c r="B14" s="556"/>
      <c r="C14" s="334" t="s">
        <v>59</v>
      </c>
      <c r="D14" s="354" t="s">
        <v>56</v>
      </c>
      <c r="E14" s="332"/>
      <c r="F14" s="312">
        <f>S14</f>
        <v>0</v>
      </c>
      <c r="G14" s="302">
        <f>U14</f>
        <v>0</v>
      </c>
      <c r="H14" s="313">
        <f>W14</f>
        <v>0</v>
      </c>
      <c r="I14" s="195" t="s">
        <v>56</v>
      </c>
      <c r="J14" s="24" t="s">
        <v>56</v>
      </c>
      <c r="K14" s="164" t="s">
        <v>56</v>
      </c>
      <c r="L14" s="169" t="s">
        <v>56</v>
      </c>
      <c r="M14" s="164" t="s">
        <v>56</v>
      </c>
      <c r="N14" s="179" t="s">
        <v>56</v>
      </c>
      <c r="O14" s="169" t="s">
        <v>56</v>
      </c>
      <c r="P14" s="164" t="s">
        <v>56</v>
      </c>
      <c r="Q14" s="25" t="s">
        <v>56</v>
      </c>
      <c r="R14" s="164" t="s">
        <v>56</v>
      </c>
      <c r="S14" s="23">
        <f>' КВФО 2'!F14</f>
        <v>0</v>
      </c>
      <c r="T14" s="25" t="s">
        <v>56</v>
      </c>
      <c r="U14" s="23">
        <f>' КВФО 2'!H14</f>
        <v>0</v>
      </c>
      <c r="V14" s="25" t="s">
        <v>56</v>
      </c>
      <c r="W14" s="23">
        <f>' КВФО 2'!J14</f>
        <v>0</v>
      </c>
      <c r="X14" s="25" t="s">
        <v>56</v>
      </c>
    </row>
    <row r="15" spans="1:24" ht="34.5" customHeight="1">
      <c r="A15" s="555" t="s">
        <v>61</v>
      </c>
      <c r="B15" s="556"/>
      <c r="C15" s="334" t="s">
        <v>62</v>
      </c>
      <c r="D15" s="354" t="s">
        <v>56</v>
      </c>
      <c r="E15" s="360" t="s">
        <v>254</v>
      </c>
      <c r="F15" s="312">
        <f>L15+O15</f>
        <v>1496619.64</v>
      </c>
      <c r="G15" s="302">
        <f>M15+P15</f>
        <v>168014.3</v>
      </c>
      <c r="H15" s="313">
        <f>N15+Q15</f>
        <v>168014.3</v>
      </c>
      <c r="I15" s="195" t="s">
        <v>56</v>
      </c>
      <c r="J15" s="24" t="s">
        <v>56</v>
      </c>
      <c r="K15" s="164" t="s">
        <v>56</v>
      </c>
      <c r="L15" s="170">
        <f>' КВФО 5'!F10</f>
        <v>1496619.64</v>
      </c>
      <c r="M15" s="165">
        <f>' КВФО 5'!G10</f>
        <v>168014.3</v>
      </c>
      <c r="N15" s="180">
        <f>' КВФО 5'!H10</f>
        <v>168014.3</v>
      </c>
      <c r="O15" s="170"/>
      <c r="P15" s="165"/>
      <c r="Q15" s="180"/>
      <c r="R15" s="164" t="s">
        <v>56</v>
      </c>
      <c r="S15" s="24" t="s">
        <v>56</v>
      </c>
      <c r="T15" s="25" t="s">
        <v>56</v>
      </c>
      <c r="U15" s="24" t="s">
        <v>56</v>
      </c>
      <c r="V15" s="25" t="s">
        <v>56</v>
      </c>
      <c r="W15" s="24" t="s">
        <v>56</v>
      </c>
      <c r="X15" s="25" t="s">
        <v>56</v>
      </c>
    </row>
    <row r="16" spans="1:24" ht="34.5" customHeight="1">
      <c r="A16" s="555" t="s">
        <v>63</v>
      </c>
      <c r="B16" s="556"/>
      <c r="C16" s="334" t="s">
        <v>64</v>
      </c>
      <c r="D16" s="354" t="s">
        <v>56</v>
      </c>
      <c r="E16" s="360" t="s">
        <v>199</v>
      </c>
      <c r="F16" s="312">
        <f>S16</f>
        <v>215000</v>
      </c>
      <c r="G16" s="302">
        <f>U16</f>
        <v>215000</v>
      </c>
      <c r="H16" s="313">
        <f>W16</f>
        <v>215000</v>
      </c>
      <c r="I16" s="195" t="s">
        <v>56</v>
      </c>
      <c r="J16" s="24" t="s">
        <v>56</v>
      </c>
      <c r="K16" s="164" t="s">
        <v>56</v>
      </c>
      <c r="L16" s="169" t="s">
        <v>56</v>
      </c>
      <c r="M16" s="164" t="s">
        <v>56</v>
      </c>
      <c r="N16" s="179" t="s">
        <v>56</v>
      </c>
      <c r="O16" s="169" t="s">
        <v>56</v>
      </c>
      <c r="P16" s="164" t="s">
        <v>56</v>
      </c>
      <c r="Q16" s="25" t="s">
        <v>56</v>
      </c>
      <c r="R16" s="164" t="s">
        <v>56</v>
      </c>
      <c r="S16" s="23">
        <f>' КВФО 2'!F15</f>
        <v>215000</v>
      </c>
      <c r="T16" s="25" t="s">
        <v>56</v>
      </c>
      <c r="U16" s="23">
        <f>' КВФО 2'!H15</f>
        <v>215000</v>
      </c>
      <c r="V16" s="25" t="s">
        <v>56</v>
      </c>
      <c r="W16" s="23">
        <f>' КВФО 2'!H15</f>
        <v>215000</v>
      </c>
      <c r="X16" s="25" t="s">
        <v>56</v>
      </c>
    </row>
    <row r="17" spans="1:24" ht="34.5" customHeight="1" thickBot="1">
      <c r="A17" s="555" t="s">
        <v>65</v>
      </c>
      <c r="B17" s="556"/>
      <c r="C17" s="334" t="s">
        <v>17</v>
      </c>
      <c r="D17" s="354" t="s">
        <v>56</v>
      </c>
      <c r="E17" s="360" t="s">
        <v>68</v>
      </c>
      <c r="F17" s="312">
        <f>S17</f>
        <v>0</v>
      </c>
      <c r="G17" s="302">
        <f>U17</f>
        <v>0</v>
      </c>
      <c r="H17" s="313">
        <f>W17</f>
        <v>0</v>
      </c>
      <c r="I17" s="195" t="s">
        <v>56</v>
      </c>
      <c r="J17" s="24" t="s">
        <v>56</v>
      </c>
      <c r="K17" s="164" t="s">
        <v>56</v>
      </c>
      <c r="L17" s="169" t="s">
        <v>56</v>
      </c>
      <c r="M17" s="164" t="s">
        <v>56</v>
      </c>
      <c r="N17" s="179" t="s">
        <v>56</v>
      </c>
      <c r="O17" s="169" t="s">
        <v>56</v>
      </c>
      <c r="P17" s="164" t="s">
        <v>56</v>
      </c>
      <c r="Q17" s="25" t="s">
        <v>56</v>
      </c>
      <c r="R17" s="164" t="s">
        <v>56</v>
      </c>
      <c r="S17" s="23"/>
      <c r="T17" s="25" t="s">
        <v>56</v>
      </c>
      <c r="U17" s="23"/>
      <c r="V17" s="25" t="s">
        <v>56</v>
      </c>
      <c r="W17" s="23"/>
      <c r="X17" s="25" t="s">
        <v>56</v>
      </c>
    </row>
    <row r="18" spans="1:24" s="9" customFormat="1" ht="15.75" customHeight="1">
      <c r="A18" s="553" t="s">
        <v>70</v>
      </c>
      <c r="B18" s="554"/>
      <c r="C18" s="330" t="s">
        <v>73</v>
      </c>
      <c r="D18" s="327"/>
      <c r="E18" s="126"/>
      <c r="F18" s="191">
        <f t="shared" ref="F18:O18" si="1">F20+F28+F29+F35+F36+F37</f>
        <v>43872935.100000001</v>
      </c>
      <c r="G18" s="191">
        <f t="shared" si="1"/>
        <v>37594691.299999997</v>
      </c>
      <c r="H18" s="191">
        <f t="shared" si="1"/>
        <v>37594686.299999997</v>
      </c>
      <c r="I18" s="173">
        <f t="shared" si="1"/>
        <v>36927839.640000001</v>
      </c>
      <c r="J18" s="91">
        <f t="shared" si="1"/>
        <v>33561677</v>
      </c>
      <c r="K18" s="175">
        <f t="shared" si="1"/>
        <v>33561672</v>
      </c>
      <c r="L18" s="173">
        <f t="shared" si="1"/>
        <v>2575819.6399999997</v>
      </c>
      <c r="M18" s="166">
        <f t="shared" si="1"/>
        <v>168014.3</v>
      </c>
      <c r="N18" s="181">
        <f t="shared" si="1"/>
        <v>168014.3</v>
      </c>
      <c r="O18" s="173">
        <f t="shared" si="1"/>
        <v>0</v>
      </c>
      <c r="P18" s="166"/>
      <c r="Q18" s="181"/>
      <c r="R18" s="166">
        <f t="shared" ref="R18:X18" si="2">R20+R28+R29+R35+R36+R37</f>
        <v>0</v>
      </c>
      <c r="S18" s="91">
        <f t="shared" si="2"/>
        <v>4369275.82</v>
      </c>
      <c r="T18" s="92">
        <f t="shared" si="2"/>
        <v>0</v>
      </c>
      <c r="U18" s="91">
        <f t="shared" si="2"/>
        <v>3865000</v>
      </c>
      <c r="V18" s="92">
        <f t="shared" si="2"/>
        <v>0</v>
      </c>
      <c r="W18" s="91">
        <f t="shared" si="2"/>
        <v>3865000</v>
      </c>
      <c r="X18" s="92">
        <f t="shared" si="2"/>
        <v>0</v>
      </c>
    </row>
    <row r="19" spans="1:24" s="9" customFormat="1" ht="16.5" thickBot="1">
      <c r="A19" s="546" t="s">
        <v>71</v>
      </c>
      <c r="B19" s="547"/>
      <c r="C19" s="89"/>
      <c r="D19" s="86"/>
      <c r="E19" s="306"/>
      <c r="F19" s="315"/>
      <c r="G19" s="303"/>
      <c r="H19" s="316"/>
      <c r="I19" s="171"/>
      <c r="J19" s="87"/>
      <c r="K19" s="160"/>
      <c r="L19" s="171"/>
      <c r="M19" s="125"/>
      <c r="N19" s="182"/>
      <c r="O19" s="171"/>
      <c r="P19" s="125"/>
      <c r="Q19" s="182"/>
      <c r="R19" s="125"/>
      <c r="S19" s="87"/>
      <c r="T19" s="88"/>
      <c r="U19" s="87"/>
      <c r="V19" s="88"/>
      <c r="W19" s="87"/>
      <c r="X19" s="88"/>
    </row>
    <row r="20" spans="1:24" s="9" customFormat="1" ht="17.25" customHeight="1" thickBot="1">
      <c r="A20" s="553" t="s">
        <v>72</v>
      </c>
      <c r="B20" s="554"/>
      <c r="C20" s="330" t="s">
        <v>74</v>
      </c>
      <c r="D20" s="333"/>
      <c r="E20" s="126"/>
      <c r="F20" s="172">
        <f>I20+L20+O20+R20+S20</f>
        <v>29616013.940000001</v>
      </c>
      <c r="G20" s="78">
        <f>J20+M20+P20+U20</f>
        <v>28581227</v>
      </c>
      <c r="H20" s="79">
        <f>K20+N20+Q20+W20</f>
        <v>28581222</v>
      </c>
      <c r="I20" s="172">
        <f t="shared" ref="I20:T20" si="3">I21</f>
        <v>29542998.940000001</v>
      </c>
      <c r="J20" s="78">
        <f t="shared" si="3"/>
        <v>28521227</v>
      </c>
      <c r="K20" s="161">
        <f t="shared" si="3"/>
        <v>28521222</v>
      </c>
      <c r="L20" s="172">
        <f>L21</f>
        <v>0</v>
      </c>
      <c r="M20" s="124">
        <f>M21</f>
        <v>0</v>
      </c>
      <c r="N20" s="183">
        <f>N21</f>
        <v>0</v>
      </c>
      <c r="O20" s="172">
        <f t="shared" si="3"/>
        <v>0</v>
      </c>
      <c r="P20" s="124"/>
      <c r="Q20" s="183"/>
      <c r="R20" s="124">
        <f t="shared" si="3"/>
        <v>0</v>
      </c>
      <c r="S20" s="78">
        <f t="shared" si="3"/>
        <v>73015</v>
      </c>
      <c r="T20" s="79">
        <f t="shared" si="3"/>
        <v>0</v>
      </c>
      <c r="U20" s="78">
        <f>U21</f>
        <v>60000</v>
      </c>
      <c r="V20" s="79">
        <f>V21</f>
        <v>0</v>
      </c>
      <c r="W20" s="78">
        <f>W21</f>
        <v>60000</v>
      </c>
      <c r="X20" s="79">
        <f>X21</f>
        <v>0</v>
      </c>
    </row>
    <row r="21" spans="1:24" s="9" customFormat="1" ht="16.5" customHeight="1">
      <c r="A21" s="578" t="s">
        <v>75</v>
      </c>
      <c r="B21" s="579"/>
      <c r="C21" s="90" t="s">
        <v>76</v>
      </c>
      <c r="D21" s="81"/>
      <c r="E21" s="307"/>
      <c r="F21" s="317">
        <f>I21+L21+O21+S21+R21</f>
        <v>29616013.940000001</v>
      </c>
      <c r="G21" s="304">
        <f>J21+M21+P21+U21</f>
        <v>28581227</v>
      </c>
      <c r="H21" s="318">
        <f>K21+N21+Q21+W21</f>
        <v>28581222</v>
      </c>
      <c r="I21" s="254">
        <f t="shared" ref="I21:X21" si="4">I22+I23+I24+I25+I26+I27</f>
        <v>29542998.940000001</v>
      </c>
      <c r="J21" s="254">
        <f t="shared" si="4"/>
        <v>28521227</v>
      </c>
      <c r="K21" s="254">
        <f t="shared" si="4"/>
        <v>28521222</v>
      </c>
      <c r="L21" s="254">
        <f t="shared" si="4"/>
        <v>0</v>
      </c>
      <c r="M21" s="254">
        <f t="shared" si="4"/>
        <v>0</v>
      </c>
      <c r="N21" s="254">
        <f t="shared" si="4"/>
        <v>0</v>
      </c>
      <c r="O21" s="254">
        <f t="shared" si="4"/>
        <v>0</v>
      </c>
      <c r="P21" s="254">
        <f t="shared" si="4"/>
        <v>0</v>
      </c>
      <c r="Q21" s="254">
        <f t="shared" si="4"/>
        <v>0</v>
      </c>
      <c r="R21" s="254">
        <f t="shared" si="4"/>
        <v>0</v>
      </c>
      <c r="S21" s="254">
        <f t="shared" si="4"/>
        <v>73015</v>
      </c>
      <c r="T21" s="254">
        <f t="shared" si="4"/>
        <v>0</v>
      </c>
      <c r="U21" s="254">
        <f t="shared" si="4"/>
        <v>60000</v>
      </c>
      <c r="V21" s="254">
        <f t="shared" si="4"/>
        <v>0</v>
      </c>
      <c r="W21" s="254">
        <f t="shared" si="4"/>
        <v>60000</v>
      </c>
      <c r="X21" s="254">
        <f t="shared" si="4"/>
        <v>0</v>
      </c>
    </row>
    <row r="22" spans="1:24" s="9" customFormat="1" ht="16.5" customHeight="1">
      <c r="A22" s="565" t="s">
        <v>81</v>
      </c>
      <c r="B22" s="567" t="s">
        <v>20</v>
      </c>
      <c r="C22" s="568"/>
      <c r="D22" s="561" t="s">
        <v>21</v>
      </c>
      <c r="E22" s="360" t="s">
        <v>76</v>
      </c>
      <c r="F22" s="275">
        <f>I22+L22+O22+R22+S22</f>
        <v>22695444.830000002</v>
      </c>
      <c r="G22" s="276">
        <f>J22+M22+P22</f>
        <v>21889417</v>
      </c>
      <c r="H22" s="277">
        <f>K22+N22+Q22</f>
        <v>21889417</v>
      </c>
      <c r="I22" s="135">
        <f>' КВФО 4'!F18</f>
        <v>22639361.830000002</v>
      </c>
      <c r="J22" s="133">
        <f>' КВФО 4'!G18</f>
        <v>21889417</v>
      </c>
      <c r="K22" s="136">
        <f>' КВФО 4'!H18</f>
        <v>21889417</v>
      </c>
      <c r="L22" s="135">
        <f>' КВФО 5'!F18</f>
        <v>0</v>
      </c>
      <c r="M22" s="133">
        <f>' КВФО 5'!G18</f>
        <v>0</v>
      </c>
      <c r="N22" s="136">
        <f>' КВФО 5'!H18</f>
        <v>0</v>
      </c>
      <c r="O22" s="135"/>
      <c r="P22" s="132"/>
      <c r="Q22" s="186"/>
      <c r="R22" s="132"/>
      <c r="S22" s="133">
        <f>' КВФО 2'!F23</f>
        <v>56083</v>
      </c>
      <c r="T22" s="136"/>
      <c r="U22" s="133">
        <f>' КВФО 2'!H23</f>
        <v>46083</v>
      </c>
      <c r="V22" s="136"/>
      <c r="W22" s="133">
        <f>' КВФО 2'!H23</f>
        <v>46083</v>
      </c>
      <c r="X22" s="136"/>
    </row>
    <row r="23" spans="1:24" s="9" customFormat="1" ht="30.75" customHeight="1">
      <c r="A23" s="566"/>
      <c r="B23" s="567" t="s">
        <v>185</v>
      </c>
      <c r="C23" s="568"/>
      <c r="D23" s="562"/>
      <c r="E23" s="332" t="s">
        <v>95</v>
      </c>
      <c r="F23" s="275">
        <f>I23+L23+O23+R23+S23</f>
        <v>54885.33</v>
      </c>
      <c r="G23" s="276"/>
      <c r="H23" s="277"/>
      <c r="I23" s="135">
        <f>' КВФО 4'!F19</f>
        <v>54885.33</v>
      </c>
      <c r="J23" s="133">
        <f>' КВФО 4'!G19</f>
        <v>0</v>
      </c>
      <c r="K23" s="136">
        <f>' КВФО 4'!H19</f>
        <v>0</v>
      </c>
      <c r="L23" s="135">
        <f>' КВФО 5'!F19</f>
        <v>0</v>
      </c>
      <c r="M23" s="133">
        <f>' КВФО 5'!G19</f>
        <v>0</v>
      </c>
      <c r="N23" s="136">
        <f>' КВФО 5'!H19</f>
        <v>0</v>
      </c>
      <c r="O23" s="138"/>
      <c r="P23" s="137"/>
      <c r="Q23" s="187"/>
      <c r="R23" s="137"/>
      <c r="S23" s="133">
        <f>' КВФО 2'!F24</f>
        <v>0</v>
      </c>
      <c r="T23" s="139"/>
      <c r="U23" s="133">
        <f>' КВФО 2'!H24</f>
        <v>0</v>
      </c>
      <c r="V23" s="139"/>
      <c r="W23" s="133">
        <f>' КВФО 2'!J24</f>
        <v>0</v>
      </c>
      <c r="X23" s="139"/>
    </row>
    <row r="24" spans="1:24" s="9" customFormat="1" ht="33" customHeight="1">
      <c r="A24" s="565" t="s">
        <v>82</v>
      </c>
      <c r="B24" s="567" t="s">
        <v>184</v>
      </c>
      <c r="C24" s="568"/>
      <c r="D24" s="561" t="s">
        <v>25</v>
      </c>
      <c r="E24" s="360" t="s">
        <v>77</v>
      </c>
      <c r="F24" s="275">
        <f>I24+L24+O24+R24+S24</f>
        <v>600</v>
      </c>
      <c r="G24" s="276">
        <f>J24+M24+P24</f>
        <v>4400</v>
      </c>
      <c r="H24" s="277">
        <f>K24+N24+Q24</f>
        <v>4400</v>
      </c>
      <c r="I24" s="135">
        <f>' КВФО 4'!F20</f>
        <v>600</v>
      </c>
      <c r="J24" s="133">
        <f>' КВФО 4'!G20</f>
        <v>4400</v>
      </c>
      <c r="K24" s="136">
        <f>' КВФО 4'!H20</f>
        <v>4400</v>
      </c>
      <c r="L24" s="135">
        <f>' КВФО 5'!F20</f>
        <v>0</v>
      </c>
      <c r="M24" s="133">
        <f>' КВФО 5'!G20</f>
        <v>0</v>
      </c>
      <c r="N24" s="136">
        <f>' КВФО 5'!H20</f>
        <v>0</v>
      </c>
      <c r="O24" s="135"/>
      <c r="P24" s="132"/>
      <c r="Q24" s="186"/>
      <c r="R24" s="132"/>
      <c r="S24" s="133">
        <f>' КВФО 2'!F25</f>
        <v>0</v>
      </c>
      <c r="T24" s="136"/>
      <c r="U24" s="133">
        <f>' КВФО 2'!H25</f>
        <v>0</v>
      </c>
      <c r="V24" s="136"/>
      <c r="W24" s="133">
        <f>' КВФО 2'!J25</f>
        <v>0</v>
      </c>
      <c r="X24" s="136"/>
    </row>
    <row r="25" spans="1:24" s="9" customFormat="1" ht="27.75" customHeight="1">
      <c r="A25" s="566"/>
      <c r="B25" s="567" t="s">
        <v>26</v>
      </c>
      <c r="C25" s="568"/>
      <c r="D25" s="562"/>
      <c r="E25" s="360" t="s">
        <v>102</v>
      </c>
      <c r="F25" s="275">
        <f t="shared" ref="F25:H26" si="5">I25</f>
        <v>7949.8</v>
      </c>
      <c r="G25" s="276">
        <f t="shared" si="5"/>
        <v>13800</v>
      </c>
      <c r="H25" s="277">
        <f t="shared" si="5"/>
        <v>13800</v>
      </c>
      <c r="I25" s="135">
        <f>' КВФО 4'!F21</f>
        <v>7949.8</v>
      </c>
      <c r="J25" s="133">
        <f>' КВФО 4'!G21</f>
        <v>13800</v>
      </c>
      <c r="K25" s="136">
        <f>' КВФО 4'!H21</f>
        <v>13800</v>
      </c>
      <c r="L25" s="135">
        <f>' КВФО 5'!F21</f>
        <v>0</v>
      </c>
      <c r="M25" s="133">
        <f>' КВФО 5'!G21</f>
        <v>0</v>
      </c>
      <c r="N25" s="136">
        <f>' КВФО 5'!H21</f>
        <v>0</v>
      </c>
      <c r="O25" s="135"/>
      <c r="P25" s="132"/>
      <c r="Q25" s="186"/>
      <c r="R25" s="132"/>
      <c r="S25" s="133">
        <f>' КВФО 2'!F26</f>
        <v>0</v>
      </c>
      <c r="T25" s="136"/>
      <c r="U25" s="133">
        <f>' КВФО 2'!H26</f>
        <v>0</v>
      </c>
      <c r="V25" s="136"/>
      <c r="W25" s="133">
        <f>' КВФО 2'!J26</f>
        <v>0</v>
      </c>
      <c r="X25" s="136"/>
    </row>
    <row r="26" spans="1:24" s="9" customFormat="1" ht="34.5" customHeight="1">
      <c r="A26" s="566"/>
      <c r="B26" s="567" t="s">
        <v>185</v>
      </c>
      <c r="C26" s="568"/>
      <c r="D26" s="562"/>
      <c r="E26" s="332" t="s">
        <v>95</v>
      </c>
      <c r="F26" s="275">
        <f t="shared" si="5"/>
        <v>3114.37</v>
      </c>
      <c r="G26" s="276">
        <f t="shared" si="5"/>
        <v>3000</v>
      </c>
      <c r="H26" s="277">
        <f t="shared" si="5"/>
        <v>3000</v>
      </c>
      <c r="I26" s="135">
        <f>' КВФО 4'!F22</f>
        <v>3114.37</v>
      </c>
      <c r="J26" s="133">
        <f>' КВФО 4'!G22</f>
        <v>3000</v>
      </c>
      <c r="K26" s="136">
        <f>' КВФО 4'!H22</f>
        <v>3000</v>
      </c>
      <c r="L26" s="135">
        <f>' КВФО 5'!F22</f>
        <v>0</v>
      </c>
      <c r="M26" s="133">
        <f>' КВФО 5'!G22</f>
        <v>0</v>
      </c>
      <c r="N26" s="136">
        <f>' КВФО 5'!H22</f>
        <v>0</v>
      </c>
      <c r="O26" s="135"/>
      <c r="P26" s="132"/>
      <c r="Q26" s="186"/>
      <c r="R26" s="132"/>
      <c r="S26" s="133">
        <f>' КВФО 2'!F27</f>
        <v>0</v>
      </c>
      <c r="T26" s="136"/>
      <c r="U26" s="133">
        <f>' КВФО 2'!H27</f>
        <v>0</v>
      </c>
      <c r="V26" s="136"/>
      <c r="W26" s="133">
        <f>' КВФО 2'!J27</f>
        <v>0</v>
      </c>
      <c r="X26" s="136"/>
    </row>
    <row r="27" spans="1:24" s="9" customFormat="1" ht="61.5" customHeight="1" thickBot="1">
      <c r="A27" s="361" t="s">
        <v>83</v>
      </c>
      <c r="B27" s="567" t="s">
        <v>23</v>
      </c>
      <c r="C27" s="568"/>
      <c r="D27" s="354" t="s">
        <v>24</v>
      </c>
      <c r="E27" s="360" t="s">
        <v>78</v>
      </c>
      <c r="F27" s="275">
        <f>I27+L27+O27+R27+S27</f>
        <v>6854019.6100000003</v>
      </c>
      <c r="G27" s="276">
        <f>J27+M27+P27+U27</f>
        <v>6624527</v>
      </c>
      <c r="H27" s="277">
        <f>K27+N27+Q27+W27</f>
        <v>6624522</v>
      </c>
      <c r="I27" s="135">
        <f>' КВФО 4'!F23</f>
        <v>6837087.6100000003</v>
      </c>
      <c r="J27" s="133">
        <f>' КВФО 4'!G23</f>
        <v>6610610</v>
      </c>
      <c r="K27" s="136">
        <f>' КВФО 4'!H23</f>
        <v>6610605</v>
      </c>
      <c r="L27" s="135">
        <f>' КВФО 5'!F23</f>
        <v>0</v>
      </c>
      <c r="M27" s="133">
        <f>' КВФО 5'!G23</f>
        <v>0</v>
      </c>
      <c r="N27" s="136">
        <f>' КВФО 5'!H23</f>
        <v>0</v>
      </c>
      <c r="O27" s="135"/>
      <c r="P27" s="132"/>
      <c r="Q27" s="186"/>
      <c r="R27" s="132"/>
      <c r="S27" s="133">
        <f>' КВФО 2'!F28</f>
        <v>16932</v>
      </c>
      <c r="T27" s="136"/>
      <c r="U27" s="133">
        <f>' КВФО 2'!H28</f>
        <v>13917</v>
      </c>
      <c r="V27" s="136"/>
      <c r="W27" s="133">
        <f>' КВФО 2'!H28</f>
        <v>13917</v>
      </c>
      <c r="X27" s="136"/>
    </row>
    <row r="28" spans="1:24" ht="39.75" customHeight="1" thickBot="1">
      <c r="A28" s="563" t="s">
        <v>84</v>
      </c>
      <c r="B28" s="564"/>
      <c r="C28" s="330" t="s">
        <v>80</v>
      </c>
      <c r="D28" s="327"/>
      <c r="E28" s="112"/>
      <c r="F28" s="129">
        <f>SUM(I28:T28)</f>
        <v>0</v>
      </c>
      <c r="G28" s="45"/>
      <c r="H28" s="46"/>
      <c r="I28" s="129"/>
      <c r="J28" s="45"/>
      <c r="K28" s="128"/>
      <c r="L28" s="129"/>
      <c r="M28" s="121"/>
      <c r="N28" s="158"/>
      <c r="O28" s="129"/>
      <c r="P28" s="121"/>
      <c r="Q28" s="158"/>
      <c r="R28" s="121"/>
      <c r="S28" s="45"/>
      <c r="T28" s="46"/>
      <c r="U28" s="45"/>
      <c r="V28" s="46"/>
      <c r="W28" s="45"/>
      <c r="X28" s="46"/>
    </row>
    <row r="29" spans="1:24" ht="39.75" customHeight="1">
      <c r="A29" s="563" t="s">
        <v>85</v>
      </c>
      <c r="B29" s="564"/>
      <c r="C29" s="330" t="s">
        <v>86</v>
      </c>
      <c r="D29" s="327"/>
      <c r="E29" s="112"/>
      <c r="F29" s="191">
        <f>I29+L29+O29+R29+S29</f>
        <v>475514.31</v>
      </c>
      <c r="G29" s="76">
        <f>J29+M29+P29+U29</f>
        <v>500400</v>
      </c>
      <c r="H29" s="314">
        <f>K29+N29+Q29+W29</f>
        <v>500400</v>
      </c>
      <c r="I29" s="127">
        <f>I32+I34+I33+I31</f>
        <v>470514.31</v>
      </c>
      <c r="J29" s="127">
        <f t="shared" ref="J29:X29" si="6">J32+J34+J33</f>
        <v>495400</v>
      </c>
      <c r="K29" s="127">
        <f t="shared" si="6"/>
        <v>495400</v>
      </c>
      <c r="L29" s="127">
        <f t="shared" si="6"/>
        <v>0</v>
      </c>
      <c r="M29" s="127">
        <f t="shared" si="6"/>
        <v>0</v>
      </c>
      <c r="N29" s="127">
        <f t="shared" si="6"/>
        <v>0</v>
      </c>
      <c r="O29" s="127">
        <f t="shared" si="6"/>
        <v>0</v>
      </c>
      <c r="P29" s="127">
        <f t="shared" si="6"/>
        <v>0</v>
      </c>
      <c r="Q29" s="127">
        <f t="shared" si="6"/>
        <v>0</v>
      </c>
      <c r="R29" s="127">
        <f t="shared" si="6"/>
        <v>0</v>
      </c>
      <c r="S29" s="127">
        <f t="shared" si="6"/>
        <v>5000</v>
      </c>
      <c r="T29" s="127">
        <f t="shared" si="6"/>
        <v>0</v>
      </c>
      <c r="U29" s="127">
        <f t="shared" si="6"/>
        <v>5000</v>
      </c>
      <c r="V29" s="127">
        <f t="shared" si="6"/>
        <v>0</v>
      </c>
      <c r="W29" s="127">
        <f t="shared" si="6"/>
        <v>5000</v>
      </c>
      <c r="X29" s="127">
        <f t="shared" si="6"/>
        <v>0</v>
      </c>
    </row>
    <row r="30" spans="1:24" ht="38.25" customHeight="1">
      <c r="A30" s="569" t="s">
        <v>79</v>
      </c>
      <c r="B30" s="570"/>
      <c r="C30" s="90"/>
      <c r="D30" s="38"/>
      <c r="E30" s="111"/>
      <c r="F30" s="319"/>
      <c r="G30" s="300"/>
      <c r="H30" s="257"/>
      <c r="I30" s="131"/>
      <c r="J30" s="83"/>
      <c r="K30" s="130"/>
      <c r="L30" s="131"/>
      <c r="M30" s="122"/>
      <c r="N30" s="190"/>
      <c r="O30" s="131"/>
      <c r="P30" s="122"/>
      <c r="Q30" s="190"/>
      <c r="R30" s="122"/>
      <c r="S30" s="83">
        <f>' КВФО 2'!F32</f>
        <v>0</v>
      </c>
      <c r="T30" s="84"/>
      <c r="U30" s="83">
        <f>' КВФО 2'!H32</f>
        <v>0</v>
      </c>
      <c r="V30" s="84"/>
      <c r="W30" s="83">
        <f>' КВФО 2'!J32</f>
        <v>0</v>
      </c>
      <c r="X30" s="84"/>
    </row>
    <row r="31" spans="1:24" s="9" customFormat="1" ht="62.25" customHeight="1">
      <c r="A31" s="490" t="s">
        <v>263</v>
      </c>
      <c r="B31" s="530" t="s">
        <v>264</v>
      </c>
      <c r="C31" s="531"/>
      <c r="D31" s="485" t="s">
        <v>262</v>
      </c>
      <c r="E31" s="491" t="s">
        <v>223</v>
      </c>
      <c r="F31" s="275">
        <f>I31+L31+O31+R31+S31</f>
        <v>4632.99</v>
      </c>
      <c r="G31" s="276"/>
      <c r="H31" s="277"/>
      <c r="I31" s="135">
        <f>' КВФО 4'!F27</f>
        <v>4632.99</v>
      </c>
      <c r="J31" s="135"/>
      <c r="K31" s="135"/>
      <c r="L31" s="135"/>
      <c r="M31" s="135"/>
      <c r="N31" s="135"/>
      <c r="O31" s="135"/>
      <c r="P31" s="135">
        <f>' КВФО 4'!S27</f>
        <v>0</v>
      </c>
      <c r="Q31" s="135">
        <f>' КВФО 4'!T27</f>
        <v>0</v>
      </c>
      <c r="R31" s="135">
        <f>' КВФО 4'!U27</f>
        <v>0</v>
      </c>
      <c r="S31" s="135">
        <f>' КВФО 4'!AE27</f>
        <v>0</v>
      </c>
      <c r="T31" s="135">
        <f>' КВФО 4'!AF27</f>
        <v>0</v>
      </c>
      <c r="U31" s="135">
        <f>' КВФО 4'!AG27</f>
        <v>0</v>
      </c>
      <c r="V31" s="135">
        <f>' КВФО 4'!AH27</f>
        <v>0</v>
      </c>
      <c r="W31" s="135">
        <f>' КВФО 4'!AI27</f>
        <v>0</v>
      </c>
      <c r="X31" s="135">
        <f>' КВФО 4'!AJ27</f>
        <v>0</v>
      </c>
    </row>
    <row r="32" spans="1:24" s="9" customFormat="1" ht="33.75" customHeight="1">
      <c r="A32" s="361" t="s">
        <v>87</v>
      </c>
      <c r="B32" s="486" t="s">
        <v>187</v>
      </c>
      <c r="C32" s="487"/>
      <c r="D32" s="354" t="s">
        <v>27</v>
      </c>
      <c r="E32" s="571" t="s">
        <v>223</v>
      </c>
      <c r="F32" s="275">
        <f>I32+L32+O32+R32+S32</f>
        <v>462742</v>
      </c>
      <c r="G32" s="276">
        <f t="shared" ref="G32:H32" si="7">J32+M32+P32</f>
        <v>483400</v>
      </c>
      <c r="H32" s="277">
        <f t="shared" si="7"/>
        <v>483400</v>
      </c>
      <c r="I32" s="135">
        <f>' КВФО 4'!F28</f>
        <v>462742</v>
      </c>
      <c r="J32" s="135">
        <v>483400</v>
      </c>
      <c r="K32" s="135">
        <v>483400</v>
      </c>
      <c r="L32" s="135"/>
      <c r="M32" s="135"/>
      <c r="N32" s="135"/>
      <c r="O32" s="135"/>
      <c r="P32" s="135">
        <f>' КВФО 4'!S28</f>
        <v>0</v>
      </c>
      <c r="Q32" s="135">
        <f>' КВФО 4'!T28</f>
        <v>0</v>
      </c>
      <c r="R32" s="135">
        <f>' КВФО 4'!U28</f>
        <v>0</v>
      </c>
      <c r="S32" s="135">
        <f>' КВФО 4'!AE28</f>
        <v>0</v>
      </c>
      <c r="T32" s="135">
        <f>' КВФО 4'!AF28</f>
        <v>0</v>
      </c>
      <c r="U32" s="135">
        <f>' КВФО 4'!AG28</f>
        <v>0</v>
      </c>
      <c r="V32" s="135">
        <f>' КВФО 4'!AH28</f>
        <v>0</v>
      </c>
      <c r="W32" s="135">
        <f>' КВФО 4'!AI28</f>
        <v>0</v>
      </c>
      <c r="X32" s="135">
        <f>' КВФО 4'!AJ28</f>
        <v>0</v>
      </c>
    </row>
    <row r="33" spans="1:24" s="9" customFormat="1" ht="33.75" customHeight="1">
      <c r="A33" s="366" t="s">
        <v>88</v>
      </c>
      <c r="B33" s="488"/>
      <c r="C33" s="489"/>
      <c r="D33" s="354" t="s">
        <v>207</v>
      </c>
      <c r="E33" s="572"/>
      <c r="F33" s="275"/>
      <c r="G33" s="276"/>
      <c r="H33" s="277"/>
      <c r="I33" s="135">
        <f>' КВФО 4'!H29</f>
        <v>0</v>
      </c>
      <c r="J33" s="133">
        <f>' КВФО 4'!I29</f>
        <v>0</v>
      </c>
      <c r="K33" s="136">
        <f>' КВФО 4'!J29</f>
        <v>0</v>
      </c>
      <c r="L33" s="135">
        <f>' КВФО 5'!F28</f>
        <v>0</v>
      </c>
      <c r="M33" s="133">
        <f>' КВФО 5'!G28</f>
        <v>0</v>
      </c>
      <c r="N33" s="136">
        <f>' КВФО 5'!H28</f>
        <v>0</v>
      </c>
      <c r="O33" s="135"/>
      <c r="P33" s="132"/>
      <c r="Q33" s="186"/>
      <c r="R33" s="132"/>
      <c r="S33" s="135">
        <f>' КВФО 4'!AE29</f>
        <v>0</v>
      </c>
      <c r="T33" s="135">
        <f>' КВФО 4'!AF29</f>
        <v>0</v>
      </c>
      <c r="U33" s="135">
        <f>' КВФО 4'!AG29</f>
        <v>0</v>
      </c>
      <c r="V33" s="135">
        <f>' КВФО 4'!AH29</f>
        <v>0</v>
      </c>
      <c r="W33" s="135">
        <f>' КВФО 4'!AI29</f>
        <v>0</v>
      </c>
      <c r="X33" s="135">
        <f>' КВФО 4'!AJ29</f>
        <v>0</v>
      </c>
    </row>
    <row r="34" spans="1:24" s="9" customFormat="1" ht="33.75" customHeight="1" thickBot="1">
      <c r="A34" s="361" t="s">
        <v>89</v>
      </c>
      <c r="B34" s="492"/>
      <c r="C34" s="493"/>
      <c r="D34" s="354" t="s">
        <v>28</v>
      </c>
      <c r="E34" s="573"/>
      <c r="F34" s="275">
        <f>I34+L34+O34+R34+S34</f>
        <v>8139.32</v>
      </c>
      <c r="G34" s="276">
        <f>J34+M34+P34+U34</f>
        <v>17000</v>
      </c>
      <c r="H34" s="277">
        <f>K34+N34+Q34+W34</f>
        <v>17000</v>
      </c>
      <c r="I34" s="135">
        <f>' КВФО 4'!F30</f>
        <v>3139.32</v>
      </c>
      <c r="J34" s="133">
        <f>' КВФО 4'!G30</f>
        <v>12000</v>
      </c>
      <c r="K34" s="136">
        <f>' КВФО 4'!H30</f>
        <v>12000</v>
      </c>
      <c r="L34" s="135">
        <f>' КВФО 5'!F29</f>
        <v>0</v>
      </c>
      <c r="M34" s="133">
        <f>' КВФО 5'!G29</f>
        <v>0</v>
      </c>
      <c r="N34" s="136">
        <f>' КВФО 5'!H29</f>
        <v>0</v>
      </c>
      <c r="O34" s="135"/>
      <c r="P34" s="132"/>
      <c r="Q34" s="186"/>
      <c r="R34" s="132"/>
      <c r="S34" s="135">
        <f>' КВФО 2'!F34</f>
        <v>5000</v>
      </c>
      <c r="T34" s="135">
        <f>' КВФО 4'!AF30</f>
        <v>0</v>
      </c>
      <c r="U34" s="135">
        <f>' КВФО 2'!G34</f>
        <v>5000</v>
      </c>
      <c r="V34" s="135">
        <f>' КВФО 4'!AH30</f>
        <v>0</v>
      </c>
      <c r="W34" s="135">
        <f>' КВФО 2'!H34</f>
        <v>5000</v>
      </c>
      <c r="X34" s="135">
        <f>' КВФО 4'!AJ30</f>
        <v>0</v>
      </c>
    </row>
    <row r="35" spans="1:24" ht="28.5" customHeight="1" thickBot="1">
      <c r="A35" s="563" t="s">
        <v>90</v>
      </c>
      <c r="B35" s="564"/>
      <c r="C35" s="330" t="s">
        <v>91</v>
      </c>
      <c r="D35" s="327"/>
      <c r="E35" s="112"/>
      <c r="F35" s="129">
        <f>SUM(I35:T35)</f>
        <v>0</v>
      </c>
      <c r="G35" s="45"/>
      <c r="H35" s="46"/>
      <c r="I35" s="129">
        <f>' КВФО 4'!H31</f>
        <v>0</v>
      </c>
      <c r="J35" s="45"/>
      <c r="K35" s="128"/>
      <c r="L35" s="191"/>
      <c r="M35" s="192"/>
      <c r="N35" s="193"/>
      <c r="O35" s="129"/>
      <c r="P35" s="121"/>
      <c r="Q35" s="158"/>
      <c r="R35" s="121"/>
      <c r="S35" s="45"/>
      <c r="T35" s="46"/>
      <c r="U35" s="45"/>
      <c r="V35" s="46"/>
      <c r="W35" s="45"/>
      <c r="X35" s="46"/>
    </row>
    <row r="36" spans="1:24" ht="28.5" customHeight="1" thickBot="1">
      <c r="A36" s="563" t="s">
        <v>92</v>
      </c>
      <c r="B36" s="564"/>
      <c r="C36" s="330" t="s">
        <v>93</v>
      </c>
      <c r="D36" s="327"/>
      <c r="E36" s="112"/>
      <c r="F36" s="129">
        <f>SUM(I36:T36)</f>
        <v>0</v>
      </c>
      <c r="G36" s="45"/>
      <c r="H36" s="46"/>
      <c r="I36" s="129">
        <f>' КВФО 4'!H32</f>
        <v>0</v>
      </c>
      <c r="J36" s="45"/>
      <c r="K36" s="128"/>
      <c r="L36" s="129"/>
      <c r="M36" s="121"/>
      <c r="N36" s="158"/>
      <c r="O36" s="129"/>
      <c r="P36" s="121"/>
      <c r="Q36" s="158"/>
      <c r="R36" s="121"/>
      <c r="S36" s="45"/>
      <c r="T36" s="46"/>
      <c r="U36" s="45"/>
      <c r="V36" s="46"/>
      <c r="W36" s="45"/>
      <c r="X36" s="46"/>
    </row>
    <row r="37" spans="1:24" ht="28.5" customHeight="1" thickBot="1">
      <c r="A37" s="563" t="s">
        <v>94</v>
      </c>
      <c r="B37" s="564"/>
      <c r="C37" s="330" t="s">
        <v>95</v>
      </c>
      <c r="D37" s="327"/>
      <c r="E37" s="112"/>
      <c r="F37" s="191">
        <f t="shared" ref="F37:F47" si="8">I37+L37+O37+R37+S37</f>
        <v>13781406.85</v>
      </c>
      <c r="G37" s="76">
        <f>J37+M37+P37+U37</f>
        <v>8513064.3000000007</v>
      </c>
      <c r="H37" s="314">
        <f>K37+N37+Q37+W37</f>
        <v>8513064.3000000007</v>
      </c>
      <c r="I37" s="129">
        <f t="shared" ref="I37:X37" si="9">I38+I39+I40+I41+I42+I43+I45+I46+I47+I48+I49</f>
        <v>6914326.3899999997</v>
      </c>
      <c r="J37" s="129">
        <f t="shared" si="9"/>
        <v>4545050</v>
      </c>
      <c r="K37" s="129">
        <f t="shared" si="9"/>
        <v>4545050</v>
      </c>
      <c r="L37" s="129">
        <f t="shared" si="9"/>
        <v>2575819.6399999997</v>
      </c>
      <c r="M37" s="129">
        <f t="shared" si="9"/>
        <v>168014.3</v>
      </c>
      <c r="N37" s="129">
        <f t="shared" si="9"/>
        <v>168014.3</v>
      </c>
      <c r="O37" s="129">
        <f t="shared" si="9"/>
        <v>0</v>
      </c>
      <c r="P37" s="129">
        <f t="shared" si="9"/>
        <v>0</v>
      </c>
      <c r="Q37" s="129">
        <f t="shared" si="9"/>
        <v>0</v>
      </c>
      <c r="R37" s="129">
        <f t="shared" si="9"/>
        <v>0</v>
      </c>
      <c r="S37" s="129">
        <f t="shared" si="9"/>
        <v>4291260.82</v>
      </c>
      <c r="T37" s="129">
        <f t="shared" si="9"/>
        <v>0</v>
      </c>
      <c r="U37" s="129">
        <f t="shared" si="9"/>
        <v>3800000</v>
      </c>
      <c r="V37" s="129">
        <f t="shared" si="9"/>
        <v>0</v>
      </c>
      <c r="W37" s="129">
        <f t="shared" si="9"/>
        <v>3800000</v>
      </c>
      <c r="X37" s="129">
        <f t="shared" si="9"/>
        <v>0</v>
      </c>
    </row>
    <row r="38" spans="1:24" s="9" customFormat="1" ht="39.75" customHeight="1">
      <c r="A38" s="532" t="s">
        <v>96</v>
      </c>
      <c r="B38" s="574" t="s">
        <v>32</v>
      </c>
      <c r="C38" s="575"/>
      <c r="D38" s="355" t="s">
        <v>19</v>
      </c>
      <c r="E38" s="356" t="s">
        <v>97</v>
      </c>
      <c r="F38" s="309">
        <f t="shared" si="8"/>
        <v>69045.36</v>
      </c>
      <c r="G38" s="301">
        <f t="shared" ref="G38:H41" si="10">J38+M38+P38</f>
        <v>77880</v>
      </c>
      <c r="H38" s="310">
        <f t="shared" si="10"/>
        <v>77880</v>
      </c>
      <c r="I38" s="155">
        <f>' КВФО 4'!F34</f>
        <v>69045.36</v>
      </c>
      <c r="J38" s="156">
        <f>' КВФО 4'!G34</f>
        <v>77880</v>
      </c>
      <c r="K38" s="153">
        <f>' КВФО 4'!H34</f>
        <v>77880</v>
      </c>
      <c r="L38" s="155">
        <f>' КВФО 5'!F33</f>
        <v>0</v>
      </c>
      <c r="M38" s="156">
        <f>' КВФО 5'!G33</f>
        <v>0</v>
      </c>
      <c r="N38" s="153">
        <f>' КВФО 5'!H33</f>
        <v>0</v>
      </c>
      <c r="O38" s="131"/>
      <c r="P38" s="122"/>
      <c r="Q38" s="190"/>
      <c r="R38" s="122"/>
      <c r="S38" s="83">
        <f>' КВФО 2'!F38</f>
        <v>0</v>
      </c>
      <c r="T38" s="84"/>
      <c r="U38" s="83">
        <f>' КВФО 2'!H38</f>
        <v>0</v>
      </c>
      <c r="V38" s="84"/>
      <c r="W38" s="83">
        <f>' КВФО 2'!J38</f>
        <v>0</v>
      </c>
      <c r="X38" s="84"/>
    </row>
    <row r="39" spans="1:24" s="9" customFormat="1" ht="39.75" customHeight="1">
      <c r="A39" s="533"/>
      <c r="B39" s="567" t="s">
        <v>30</v>
      </c>
      <c r="C39" s="568"/>
      <c r="D39" s="354" t="s">
        <v>19</v>
      </c>
      <c r="E39" s="360" t="s">
        <v>98</v>
      </c>
      <c r="F39" s="309">
        <f t="shared" si="8"/>
        <v>0</v>
      </c>
      <c r="G39" s="301">
        <f t="shared" si="10"/>
        <v>0</v>
      </c>
      <c r="H39" s="310">
        <f t="shared" si="10"/>
        <v>0</v>
      </c>
      <c r="I39" s="131">
        <f>' КВФО 4'!F35</f>
        <v>0</v>
      </c>
      <c r="J39" s="83">
        <f>' КВФО 4'!G35</f>
        <v>0</v>
      </c>
      <c r="K39" s="84">
        <f>' КВФО 4'!H35</f>
        <v>0</v>
      </c>
      <c r="L39" s="135">
        <f>' КВФО 5'!F34</f>
        <v>0</v>
      </c>
      <c r="M39" s="133">
        <f>' КВФО 5'!G34</f>
        <v>0</v>
      </c>
      <c r="N39" s="136">
        <f>' КВФО 5'!H34</f>
        <v>0</v>
      </c>
      <c r="O39" s="135"/>
      <c r="P39" s="132"/>
      <c r="Q39" s="186"/>
      <c r="R39" s="132"/>
      <c r="S39" s="83">
        <f>' КВФО 2'!F39</f>
        <v>0</v>
      </c>
      <c r="T39" s="136"/>
      <c r="U39" s="83">
        <f>' КВФО 2'!H39</f>
        <v>0</v>
      </c>
      <c r="V39" s="136"/>
      <c r="W39" s="83">
        <f>' КВФО 2'!J39</f>
        <v>0</v>
      </c>
      <c r="X39" s="136"/>
    </row>
    <row r="40" spans="1:24" s="9" customFormat="1" ht="39.75" customHeight="1">
      <c r="A40" s="533"/>
      <c r="B40" s="567" t="s">
        <v>22</v>
      </c>
      <c r="C40" s="568"/>
      <c r="D40" s="354" t="s">
        <v>19</v>
      </c>
      <c r="E40" s="360" t="s">
        <v>99</v>
      </c>
      <c r="F40" s="309">
        <f t="shared" si="8"/>
        <v>2687175</v>
      </c>
      <c r="G40" s="301">
        <f>J40+M40+P40+U40</f>
        <v>2592300</v>
      </c>
      <c r="H40" s="310">
        <f>K40+N40+Q40+W40</f>
        <v>2592300</v>
      </c>
      <c r="I40" s="131">
        <f>' КВФО 4'!F36</f>
        <v>2647175</v>
      </c>
      <c r="J40" s="83">
        <f>' КВФО 4'!G36</f>
        <v>2562300</v>
      </c>
      <c r="K40" s="84">
        <f>' КВФО 4'!H36</f>
        <v>2562300</v>
      </c>
      <c r="L40" s="135">
        <f>' КВФО 5'!F35</f>
        <v>0</v>
      </c>
      <c r="M40" s="133">
        <f>' КВФО 5'!G35</f>
        <v>0</v>
      </c>
      <c r="N40" s="136">
        <f>' КВФО 5'!H35</f>
        <v>0</v>
      </c>
      <c r="O40" s="135"/>
      <c r="P40" s="132"/>
      <c r="Q40" s="186"/>
      <c r="R40" s="132"/>
      <c r="S40" s="83">
        <f>' КВФО 2'!F40</f>
        <v>40000</v>
      </c>
      <c r="T40" s="136"/>
      <c r="U40" s="83">
        <f>' КВФО 2'!H40</f>
        <v>30000</v>
      </c>
      <c r="V40" s="136"/>
      <c r="W40" s="83">
        <f>' КВФО 2'!H40</f>
        <v>30000</v>
      </c>
      <c r="X40" s="136"/>
    </row>
    <row r="41" spans="1:24" s="9" customFormat="1" ht="39.75" customHeight="1">
      <c r="A41" s="533"/>
      <c r="B41" s="567" t="s">
        <v>188</v>
      </c>
      <c r="C41" s="568"/>
      <c r="D41" s="354" t="s">
        <v>19</v>
      </c>
      <c r="E41" s="360" t="s">
        <v>100</v>
      </c>
      <c r="F41" s="309">
        <f t="shared" si="8"/>
        <v>0</v>
      </c>
      <c r="G41" s="301">
        <f t="shared" si="10"/>
        <v>0</v>
      </c>
      <c r="H41" s="310">
        <f t="shared" si="10"/>
        <v>0</v>
      </c>
      <c r="I41" s="131">
        <f>' КВФО 4'!F37</f>
        <v>0</v>
      </c>
      <c r="J41" s="83">
        <f>' КВФО 4'!G37</f>
        <v>0</v>
      </c>
      <c r="K41" s="84">
        <f>' КВФО 4'!H37</f>
        <v>0</v>
      </c>
      <c r="L41" s="135">
        <f>' КВФО 5'!F36</f>
        <v>0</v>
      </c>
      <c r="M41" s="133">
        <f>' КВФО 5'!G36</f>
        <v>0</v>
      </c>
      <c r="N41" s="136">
        <f>' КВФО 5'!H36</f>
        <v>0</v>
      </c>
      <c r="O41" s="135"/>
      <c r="P41" s="132"/>
      <c r="Q41" s="186"/>
      <c r="R41" s="132"/>
      <c r="S41" s="83">
        <f>' КВФО 2'!F41</f>
        <v>0</v>
      </c>
      <c r="T41" s="136"/>
      <c r="U41" s="83">
        <f>' КВФО 2'!H41</f>
        <v>0</v>
      </c>
      <c r="V41" s="136"/>
      <c r="W41" s="83">
        <f>' КВФО 2'!J41</f>
        <v>0</v>
      </c>
      <c r="X41" s="136"/>
    </row>
    <row r="42" spans="1:24" s="9" customFormat="1" ht="39.75" customHeight="1">
      <c r="A42" s="533"/>
      <c r="B42" s="567" t="s">
        <v>29</v>
      </c>
      <c r="C42" s="568"/>
      <c r="D42" s="354" t="s">
        <v>19</v>
      </c>
      <c r="E42" s="360" t="s">
        <v>101</v>
      </c>
      <c r="F42" s="309">
        <f t="shared" si="8"/>
        <v>1512744.2699999998</v>
      </c>
      <c r="G42" s="301">
        <f>J42+M42+P42+U42</f>
        <v>271198.12</v>
      </c>
      <c r="H42" s="310">
        <f>K42+N42+Q42+W42</f>
        <v>271198.12</v>
      </c>
      <c r="I42" s="131">
        <f>' КВФО 4'!F38</f>
        <v>64420.89</v>
      </c>
      <c r="J42" s="83">
        <f>' КВФО 4'!G38</f>
        <v>124198.12</v>
      </c>
      <c r="K42" s="84">
        <f>' КВФО 4'!H38</f>
        <v>124198.12</v>
      </c>
      <c r="L42" s="135">
        <f>' КВФО 5'!F37</f>
        <v>1327838.3799999999</v>
      </c>
      <c r="M42" s="133">
        <f>' КВФО 5'!G37</f>
        <v>24000</v>
      </c>
      <c r="N42" s="136">
        <f>' КВФО 5'!H37</f>
        <v>24000</v>
      </c>
      <c r="O42" s="135"/>
      <c r="P42" s="132"/>
      <c r="Q42" s="186"/>
      <c r="R42" s="132"/>
      <c r="S42" s="83">
        <f>' КВФО 2'!F42</f>
        <v>120485</v>
      </c>
      <c r="T42" s="136"/>
      <c r="U42" s="83">
        <f>' КВФО 2'!H42</f>
        <v>123000</v>
      </c>
      <c r="V42" s="136"/>
      <c r="W42" s="83">
        <f>' КВФО 2'!H42</f>
        <v>123000</v>
      </c>
      <c r="X42" s="136"/>
    </row>
    <row r="43" spans="1:24" s="9" customFormat="1" ht="39.75" customHeight="1">
      <c r="A43" s="533"/>
      <c r="B43" s="567" t="s">
        <v>26</v>
      </c>
      <c r="C43" s="568"/>
      <c r="D43" s="354" t="s">
        <v>19</v>
      </c>
      <c r="E43" s="360" t="s">
        <v>102</v>
      </c>
      <c r="F43" s="309">
        <f t="shared" si="8"/>
        <v>1421116.0099999998</v>
      </c>
      <c r="G43" s="301">
        <f>J43+M43+P43+U43</f>
        <v>301294</v>
      </c>
      <c r="H43" s="310">
        <f>K43+N43+Q43+W43</f>
        <v>301294</v>
      </c>
      <c r="I43" s="131">
        <f>' КВФО 4'!F39</f>
        <v>311290.37</v>
      </c>
      <c r="J43" s="83">
        <f>' КВФО 4'!G39</f>
        <v>294294</v>
      </c>
      <c r="K43" s="84">
        <f>' КВФО 4'!H39</f>
        <v>294294</v>
      </c>
      <c r="L43" s="135">
        <f>' КВФО 5'!F38</f>
        <v>1103325.6399999999</v>
      </c>
      <c r="M43" s="133">
        <f>' КВФО 5'!G38</f>
        <v>0</v>
      </c>
      <c r="N43" s="136">
        <f>' КВФО 5'!H38</f>
        <v>0</v>
      </c>
      <c r="O43" s="135"/>
      <c r="P43" s="132"/>
      <c r="Q43" s="186"/>
      <c r="R43" s="132"/>
      <c r="S43" s="83">
        <f>' КВФО 2'!F43</f>
        <v>6500</v>
      </c>
      <c r="T43" s="136"/>
      <c r="U43" s="83">
        <f>' КВФО 2'!H43</f>
        <v>7000</v>
      </c>
      <c r="V43" s="136"/>
      <c r="W43" s="83">
        <f>' КВФО 2'!H43</f>
        <v>7000</v>
      </c>
      <c r="X43" s="136"/>
    </row>
    <row r="44" spans="1:24" s="9" customFormat="1" ht="53.25" customHeight="1">
      <c r="A44" s="533"/>
      <c r="B44" s="567" t="s">
        <v>96</v>
      </c>
      <c r="C44" s="568"/>
      <c r="D44" s="354" t="s">
        <v>19</v>
      </c>
      <c r="E44" s="353" t="s">
        <v>186</v>
      </c>
      <c r="F44" s="309">
        <f t="shared" si="8"/>
        <v>0</v>
      </c>
      <c r="G44" s="301"/>
      <c r="H44" s="310"/>
      <c r="I44" s="131"/>
      <c r="J44" s="83"/>
      <c r="K44" s="84"/>
      <c r="L44" s="135"/>
      <c r="M44" s="133"/>
      <c r="N44" s="136"/>
      <c r="O44" s="138"/>
      <c r="P44" s="137"/>
      <c r="Q44" s="187"/>
      <c r="R44" s="137"/>
      <c r="S44" s="83"/>
      <c r="T44" s="139"/>
      <c r="U44" s="83"/>
      <c r="V44" s="139"/>
      <c r="W44" s="83"/>
      <c r="X44" s="139"/>
    </row>
    <row r="45" spans="1:24" s="9" customFormat="1" ht="39.75" customHeight="1">
      <c r="A45" s="533"/>
      <c r="B45" s="567" t="s">
        <v>31</v>
      </c>
      <c r="C45" s="568"/>
      <c r="D45" s="354" t="s">
        <v>19</v>
      </c>
      <c r="E45" s="360" t="s">
        <v>103</v>
      </c>
      <c r="F45" s="309">
        <f t="shared" si="8"/>
        <v>3249055.06</v>
      </c>
      <c r="G45" s="301">
        <f t="shared" ref="G45:H46" si="11">J45+M45+P45</f>
        <v>1300000</v>
      </c>
      <c r="H45" s="310">
        <f t="shared" si="11"/>
        <v>1300000</v>
      </c>
      <c r="I45" s="131">
        <f>' КВФО 4'!F40</f>
        <v>3249055.06</v>
      </c>
      <c r="J45" s="83">
        <f>' КВФО 4'!G40</f>
        <v>1300000</v>
      </c>
      <c r="K45" s="84">
        <f>' КВФО 4'!H40</f>
        <v>1300000</v>
      </c>
      <c r="L45" s="135">
        <f>' КВФО 5'!F39</f>
        <v>0</v>
      </c>
      <c r="M45" s="133">
        <f>' КВФО 5'!G39</f>
        <v>0</v>
      </c>
      <c r="N45" s="136">
        <f>' КВФО 5'!H39</f>
        <v>0</v>
      </c>
      <c r="O45" s="135"/>
      <c r="P45" s="132"/>
      <c r="Q45" s="186"/>
      <c r="R45" s="132"/>
      <c r="S45" s="83">
        <f>' КВФО 2'!F44</f>
        <v>0</v>
      </c>
      <c r="T45" s="136"/>
      <c r="U45" s="83">
        <f>' КВФО 2'!H44</f>
        <v>0</v>
      </c>
      <c r="V45" s="136"/>
      <c r="W45" s="83">
        <f>' КВФО 2'!J44</f>
        <v>0</v>
      </c>
      <c r="X45" s="136"/>
    </row>
    <row r="46" spans="1:24" s="9" customFormat="1" ht="39.75" customHeight="1">
      <c r="A46" s="533"/>
      <c r="B46" s="567" t="s">
        <v>104</v>
      </c>
      <c r="C46" s="568"/>
      <c r="D46" s="354" t="s">
        <v>19</v>
      </c>
      <c r="E46" s="360" t="s">
        <v>105</v>
      </c>
      <c r="F46" s="309">
        <f t="shared" si="8"/>
        <v>0</v>
      </c>
      <c r="G46" s="301">
        <f t="shared" si="11"/>
        <v>0</v>
      </c>
      <c r="H46" s="310">
        <f t="shared" si="11"/>
        <v>0</v>
      </c>
      <c r="I46" s="131">
        <f>' КВФО 4'!F41</f>
        <v>0</v>
      </c>
      <c r="J46" s="83">
        <f>' КВФО 4'!G41</f>
        <v>0</v>
      </c>
      <c r="K46" s="84">
        <f>' КВФО 4'!H41</f>
        <v>0</v>
      </c>
      <c r="L46" s="135">
        <f>' КВФО 5'!F40</f>
        <v>0</v>
      </c>
      <c r="M46" s="133">
        <f>' КВФО 5'!G40</f>
        <v>0</v>
      </c>
      <c r="N46" s="136">
        <f>' КВФО 5'!H40</f>
        <v>0</v>
      </c>
      <c r="O46" s="135"/>
      <c r="P46" s="132"/>
      <c r="Q46" s="186"/>
      <c r="R46" s="132"/>
      <c r="S46" s="83">
        <f>' КВФО 2'!F45</f>
        <v>0</v>
      </c>
      <c r="T46" s="136"/>
      <c r="U46" s="83">
        <f>' КВФО 2'!H45</f>
        <v>0</v>
      </c>
      <c r="V46" s="136"/>
      <c r="W46" s="83">
        <f>' КВФО 2'!J45</f>
        <v>0</v>
      </c>
      <c r="X46" s="136"/>
    </row>
    <row r="47" spans="1:24" s="9" customFormat="1" ht="39.75" customHeight="1">
      <c r="A47" s="533"/>
      <c r="B47" s="567" t="s">
        <v>221</v>
      </c>
      <c r="C47" s="568"/>
      <c r="D47" s="354" t="s">
        <v>19</v>
      </c>
      <c r="E47" s="332" t="s">
        <v>222</v>
      </c>
      <c r="F47" s="309">
        <f t="shared" si="8"/>
        <v>4842271.1499999994</v>
      </c>
      <c r="G47" s="301">
        <f>J47+M47+P47+U47</f>
        <v>3970392.18</v>
      </c>
      <c r="H47" s="310">
        <f>K47+N47+Q47+W47</f>
        <v>3970392.18</v>
      </c>
      <c r="I47" s="131">
        <f>' КВФО 4'!F42</f>
        <v>573339.71</v>
      </c>
      <c r="J47" s="83">
        <f>' КВФО 4'!G42</f>
        <v>186377.88</v>
      </c>
      <c r="K47" s="84">
        <f>' КВФО 4'!H42</f>
        <v>186377.88</v>
      </c>
      <c r="L47" s="135">
        <f>' КВФО 5'!F41</f>
        <v>144655.62</v>
      </c>
      <c r="M47" s="133">
        <f>' КВФО 5'!G41</f>
        <v>144014.29999999999</v>
      </c>
      <c r="N47" s="136">
        <f>' КВФО 5'!H41</f>
        <v>144014.29999999999</v>
      </c>
      <c r="O47" s="135"/>
      <c r="P47" s="132"/>
      <c r="Q47" s="186"/>
      <c r="R47" s="132"/>
      <c r="S47" s="83">
        <f>' КВФО 2'!F46</f>
        <v>4124275.82</v>
      </c>
      <c r="T47" s="136"/>
      <c r="U47" s="83">
        <f>' КВФО 2'!H46</f>
        <v>3640000</v>
      </c>
      <c r="V47" s="136"/>
      <c r="W47" s="83">
        <f>' КВФО 2'!H46</f>
        <v>3640000</v>
      </c>
      <c r="X47" s="136"/>
    </row>
    <row r="48" spans="1:24" s="9" customFormat="1" ht="66" customHeight="1">
      <c r="A48" s="533"/>
      <c r="B48" s="567" t="s">
        <v>193</v>
      </c>
      <c r="C48" s="568"/>
      <c r="D48" s="354" t="s">
        <v>19</v>
      </c>
      <c r="E48" s="331" t="s">
        <v>194</v>
      </c>
      <c r="F48" s="309"/>
      <c r="G48" s="301"/>
      <c r="H48" s="310"/>
      <c r="I48" s="131">
        <f>' КВФО 4'!F43</f>
        <v>0</v>
      </c>
      <c r="J48" s="83">
        <f>' КВФО 4'!G43</f>
        <v>0</v>
      </c>
      <c r="K48" s="84">
        <f>' КВФО 4'!H43</f>
        <v>0</v>
      </c>
      <c r="L48" s="135">
        <f>' КВФО 5'!F42</f>
        <v>0</v>
      </c>
      <c r="M48" s="133">
        <f>' КВФО 5'!G42</f>
        <v>0</v>
      </c>
      <c r="N48" s="136">
        <f>' КВФО 5'!H42</f>
        <v>0</v>
      </c>
      <c r="O48" s="188"/>
      <c r="P48" s="123"/>
      <c r="Q48" s="189"/>
      <c r="R48" s="123"/>
      <c r="S48" s="83">
        <f>' КВФО 2'!F48</f>
        <v>0</v>
      </c>
      <c r="T48" s="93"/>
      <c r="U48" s="83">
        <f>' КВФО 2'!H48</f>
        <v>0</v>
      </c>
      <c r="V48" s="93"/>
      <c r="W48" s="83">
        <f>' КВФО 2'!J48</f>
        <v>0</v>
      </c>
      <c r="X48" s="93"/>
    </row>
    <row r="49" spans="1:24" s="9" customFormat="1" ht="66" customHeight="1" thickBot="1">
      <c r="A49" s="533"/>
      <c r="B49" s="567" t="s">
        <v>192</v>
      </c>
      <c r="C49" s="568"/>
      <c r="D49" s="354" t="s">
        <v>19</v>
      </c>
      <c r="E49" s="331" t="s">
        <v>191</v>
      </c>
      <c r="F49" s="309"/>
      <c r="G49" s="301"/>
      <c r="H49" s="310"/>
      <c r="I49" s="131">
        <f>' КВФО 4'!F44</f>
        <v>0</v>
      </c>
      <c r="J49" s="83">
        <f>' КВФО 4'!G44</f>
        <v>0</v>
      </c>
      <c r="K49" s="84">
        <f>' КВФО 4'!H44</f>
        <v>0</v>
      </c>
      <c r="L49" s="135">
        <f>' КВФО 5'!F43</f>
        <v>0</v>
      </c>
      <c r="M49" s="133">
        <f>' КВФО 5'!G43</f>
        <v>0</v>
      </c>
      <c r="N49" s="136">
        <f>' КВФО 5'!H43</f>
        <v>0</v>
      </c>
      <c r="O49" s="188"/>
      <c r="P49" s="123"/>
      <c r="Q49" s="189"/>
      <c r="R49" s="123"/>
      <c r="S49" s="83">
        <f>' КВФО 2'!F49</f>
        <v>0</v>
      </c>
      <c r="T49" s="93"/>
      <c r="U49" s="83">
        <f>' КВФО 2'!H49</f>
        <v>0</v>
      </c>
      <c r="V49" s="93"/>
      <c r="W49" s="83">
        <f>' КВФО 2'!J49</f>
        <v>0</v>
      </c>
      <c r="X49" s="93"/>
    </row>
    <row r="50" spans="1:24" s="9" customFormat="1" ht="15.75">
      <c r="A50" s="536"/>
      <c r="B50" s="537"/>
      <c r="C50" s="27"/>
      <c r="D50" s="41"/>
      <c r="E50" s="115"/>
      <c r="F50" s="273"/>
      <c r="G50" s="274"/>
      <c r="H50" s="272"/>
      <c r="I50" s="273"/>
      <c r="J50" s="274"/>
      <c r="K50" s="271"/>
      <c r="L50" s="273"/>
      <c r="M50" s="283"/>
      <c r="N50" s="296"/>
      <c r="O50" s="273"/>
      <c r="P50" s="283"/>
      <c r="Q50" s="296"/>
      <c r="R50" s="283"/>
      <c r="S50" s="274"/>
      <c r="T50" s="272"/>
      <c r="U50" s="274"/>
      <c r="V50" s="272"/>
      <c r="W50" s="274"/>
      <c r="X50" s="272"/>
    </row>
    <row r="51" spans="1:24" s="9" customFormat="1" ht="15.75">
      <c r="A51" s="540" t="s">
        <v>106</v>
      </c>
      <c r="B51" s="541"/>
      <c r="C51" s="26" t="s">
        <v>107</v>
      </c>
      <c r="D51" s="72" t="s">
        <v>56</v>
      </c>
      <c r="E51" s="116"/>
      <c r="F51" s="275">
        <f t="shared" ref="F51:F57" si="12">I51+L51+O51+R51+S51</f>
        <v>42745315.68</v>
      </c>
      <c r="G51" s="276">
        <f t="shared" ref="G51:H55" si="13">J51+M51+P51</f>
        <v>33729691.299999997</v>
      </c>
      <c r="H51" s="277">
        <f t="shared" si="13"/>
        <v>33729686.299999997</v>
      </c>
      <c r="I51" s="275">
        <f>' КВФО 4'!F46</f>
        <v>36927839.640000001</v>
      </c>
      <c r="J51" s="276">
        <f>' КВФО 4'!G46</f>
        <v>33561677</v>
      </c>
      <c r="K51" s="277">
        <f>' КВФО 4'!H46</f>
        <v>33561672</v>
      </c>
      <c r="L51" s="275">
        <f>' КВФО 5'!F45</f>
        <v>1496619.64</v>
      </c>
      <c r="M51" s="276">
        <f>' КВФО 5'!G45</f>
        <v>168014.3</v>
      </c>
      <c r="N51" s="277">
        <f>' КВФО 5'!H45</f>
        <v>168014.3</v>
      </c>
      <c r="O51" s="275"/>
      <c r="P51" s="284"/>
      <c r="Q51" s="297"/>
      <c r="R51" s="284"/>
      <c r="S51" s="276">
        <f>' КВФО 2'!F51</f>
        <v>4320856.4000000004</v>
      </c>
      <c r="T51" s="277"/>
      <c r="U51" s="276">
        <f>' КВФО 2'!H51</f>
        <v>3865000</v>
      </c>
      <c r="V51" s="277"/>
      <c r="W51" s="276">
        <f>' КВФО 2'!H52</f>
        <v>3865000</v>
      </c>
      <c r="X51" s="277"/>
    </row>
    <row r="52" spans="1:24" ht="15.75">
      <c r="A52" s="538" t="s">
        <v>108</v>
      </c>
      <c r="B52" s="539"/>
      <c r="C52" s="22" t="s">
        <v>103</v>
      </c>
      <c r="D52" s="31" t="s">
        <v>56</v>
      </c>
      <c r="E52" s="114"/>
      <c r="F52" s="278">
        <f t="shared" si="12"/>
        <v>42745315.68</v>
      </c>
      <c r="G52" s="279">
        <f t="shared" si="13"/>
        <v>33729691.299999997</v>
      </c>
      <c r="H52" s="263">
        <f t="shared" si="13"/>
        <v>33729686.299999997</v>
      </c>
      <c r="I52" s="275">
        <f>' КВФО 4'!F47</f>
        <v>36927839.640000001</v>
      </c>
      <c r="J52" s="276">
        <f>' КВФО 4'!G47</f>
        <v>33561677</v>
      </c>
      <c r="K52" s="277">
        <f>' КВФО 4'!H47</f>
        <v>33561672</v>
      </c>
      <c r="L52" s="275">
        <f>' КВФО 5'!F46</f>
        <v>1496619.64</v>
      </c>
      <c r="M52" s="276">
        <f>' КВФО 5'!G46</f>
        <v>168014.3</v>
      </c>
      <c r="N52" s="277">
        <f>' КВФО 5'!H46</f>
        <v>168014.3</v>
      </c>
      <c r="O52" s="278"/>
      <c r="P52" s="286"/>
      <c r="Q52" s="298"/>
      <c r="R52" s="286"/>
      <c r="S52" s="276">
        <f>' КВФО 2'!F52</f>
        <v>4320856.4000000004</v>
      </c>
      <c r="T52" s="263"/>
      <c r="U52" s="276">
        <f>' КВФО 2'!H52</f>
        <v>3865000</v>
      </c>
      <c r="V52" s="263"/>
      <c r="W52" s="276">
        <f>' КВФО 2'!H52</f>
        <v>3865000</v>
      </c>
      <c r="X52" s="263"/>
    </row>
    <row r="53" spans="1:24" ht="15.75">
      <c r="A53" s="538" t="s">
        <v>109</v>
      </c>
      <c r="B53" s="539"/>
      <c r="C53" s="22" t="s">
        <v>105</v>
      </c>
      <c r="D53" s="31" t="s">
        <v>56</v>
      </c>
      <c r="E53" s="114"/>
      <c r="F53" s="275">
        <f t="shared" si="12"/>
        <v>0</v>
      </c>
      <c r="G53" s="276">
        <f t="shared" si="13"/>
        <v>0</v>
      </c>
      <c r="H53" s="277">
        <f t="shared" si="13"/>
        <v>0</v>
      </c>
      <c r="I53" s="275">
        <f>' КВФО 4'!F48</f>
        <v>0</v>
      </c>
      <c r="J53" s="276">
        <f>' КВФО 4'!G48</f>
        <v>0</v>
      </c>
      <c r="K53" s="277">
        <f>' КВФО 4'!H48</f>
        <v>0</v>
      </c>
      <c r="L53" s="275">
        <f>' КВФО 5'!F47</f>
        <v>0</v>
      </c>
      <c r="M53" s="276">
        <f>' КВФО 5'!G47</f>
        <v>0</v>
      </c>
      <c r="N53" s="277">
        <f>' КВФО 5'!H47</f>
        <v>0</v>
      </c>
      <c r="O53" s="278"/>
      <c r="P53" s="286"/>
      <c r="Q53" s="298"/>
      <c r="R53" s="286"/>
      <c r="S53" s="276">
        <f>' КВФО 2'!F53</f>
        <v>0</v>
      </c>
      <c r="T53" s="263"/>
      <c r="U53" s="276">
        <f>' КВФО 2'!H53</f>
        <v>0</v>
      </c>
      <c r="V53" s="263"/>
      <c r="W53" s="276">
        <f>' КВФО 2'!J53</f>
        <v>0</v>
      </c>
      <c r="X53" s="263"/>
    </row>
    <row r="54" spans="1:24" s="9" customFormat="1" ht="15.75">
      <c r="A54" s="540" t="s">
        <v>110</v>
      </c>
      <c r="B54" s="541"/>
      <c r="C54" s="26" t="s">
        <v>113</v>
      </c>
      <c r="D54" s="72" t="s">
        <v>56</v>
      </c>
      <c r="E54" s="116"/>
      <c r="F54" s="275">
        <f t="shared" si="12"/>
        <v>43872935.100000001</v>
      </c>
      <c r="G54" s="276">
        <f t="shared" si="13"/>
        <v>33729691.299999997</v>
      </c>
      <c r="H54" s="277">
        <f t="shared" si="13"/>
        <v>33729686.299999997</v>
      </c>
      <c r="I54" s="275">
        <f>' КВФО 4'!F49</f>
        <v>36927839.640000001</v>
      </c>
      <c r="J54" s="276">
        <f>' КВФО 4'!G49</f>
        <v>33561677</v>
      </c>
      <c r="K54" s="277">
        <f>' КВФО 4'!H49</f>
        <v>33561672</v>
      </c>
      <c r="L54" s="275">
        <f>' КВФО 5'!F48</f>
        <v>2575819.64</v>
      </c>
      <c r="M54" s="276">
        <f>' КВФО 5'!G48</f>
        <v>168014.3</v>
      </c>
      <c r="N54" s="277">
        <f>' КВФО 5'!H48</f>
        <v>168014.3</v>
      </c>
      <c r="O54" s="275"/>
      <c r="P54" s="284"/>
      <c r="Q54" s="297"/>
      <c r="R54" s="284"/>
      <c r="S54" s="276">
        <f>' КВФО 2'!F54</f>
        <v>4369275.82</v>
      </c>
      <c r="T54" s="277"/>
      <c r="U54" s="276">
        <f>' КВФО 2'!H54</f>
        <v>3865000</v>
      </c>
      <c r="V54" s="277"/>
      <c r="W54" s="276">
        <f>' КВФО 2'!H54</f>
        <v>3865000</v>
      </c>
      <c r="X54" s="277"/>
    </row>
    <row r="55" spans="1:24" ht="15.75">
      <c r="A55" s="538" t="s">
        <v>111</v>
      </c>
      <c r="B55" s="539"/>
      <c r="C55" s="22" t="s">
        <v>68</v>
      </c>
      <c r="D55" s="31" t="s">
        <v>56</v>
      </c>
      <c r="E55" s="114"/>
      <c r="F55" s="278">
        <f t="shared" si="12"/>
        <v>43872935.100000001</v>
      </c>
      <c r="G55" s="279">
        <f t="shared" si="13"/>
        <v>33729691.299999997</v>
      </c>
      <c r="H55" s="263">
        <f t="shared" si="13"/>
        <v>33729686.299999997</v>
      </c>
      <c r="I55" s="275">
        <f>' КВФО 4'!F50</f>
        <v>36927839.640000001</v>
      </c>
      <c r="J55" s="276">
        <f>' КВФО 4'!G50</f>
        <v>33561677</v>
      </c>
      <c r="K55" s="277">
        <f>' КВФО 4'!H50</f>
        <v>33561672</v>
      </c>
      <c r="L55" s="275">
        <f>' КВФО 5'!F49</f>
        <v>2575819.64</v>
      </c>
      <c r="M55" s="276">
        <f>' КВФО 5'!G49</f>
        <v>168014.3</v>
      </c>
      <c r="N55" s="277">
        <f>' КВФО 5'!H49</f>
        <v>168014.3</v>
      </c>
      <c r="O55" s="278"/>
      <c r="P55" s="286"/>
      <c r="Q55" s="298"/>
      <c r="R55" s="286"/>
      <c r="S55" s="276">
        <f>' КВФО 2'!F55</f>
        <v>4369275.82</v>
      </c>
      <c r="T55" s="263"/>
      <c r="U55" s="276">
        <f>' КВФО 2'!H55</f>
        <v>3865000</v>
      </c>
      <c r="V55" s="263"/>
      <c r="W55" s="276">
        <f>' КВФО 2'!H55</f>
        <v>3865000</v>
      </c>
      <c r="X55" s="263"/>
    </row>
    <row r="56" spans="1:24" ht="15.75">
      <c r="A56" s="538" t="s">
        <v>112</v>
      </c>
      <c r="B56" s="539"/>
      <c r="C56" s="22" t="s">
        <v>114</v>
      </c>
      <c r="D56" s="31" t="s">
        <v>56</v>
      </c>
      <c r="E56" s="114"/>
      <c r="F56" s="278">
        <f t="shared" si="12"/>
        <v>0</v>
      </c>
      <c r="G56" s="279"/>
      <c r="H56" s="263"/>
      <c r="I56" s="275">
        <f>' КВФО 4'!F51</f>
        <v>0</v>
      </c>
      <c r="J56" s="276">
        <f>' КВФО 4'!G51</f>
        <v>0</v>
      </c>
      <c r="K56" s="277">
        <f>' КВФО 4'!H51</f>
        <v>0</v>
      </c>
      <c r="L56" s="275">
        <f>' КВФО 5'!F50</f>
        <v>0</v>
      </c>
      <c r="M56" s="276">
        <f>' КВФО 5'!G50</f>
        <v>0</v>
      </c>
      <c r="N56" s="277">
        <f>' КВФО 5'!H50</f>
        <v>0</v>
      </c>
      <c r="O56" s="278"/>
      <c r="P56" s="286"/>
      <c r="Q56" s="298"/>
      <c r="R56" s="286"/>
      <c r="S56" s="276">
        <f>' КВФО 2'!F56</f>
        <v>0</v>
      </c>
      <c r="T56" s="263"/>
      <c r="U56" s="276">
        <f>' КВФО 2'!H56</f>
        <v>0</v>
      </c>
      <c r="V56" s="263"/>
      <c r="W56" s="276">
        <f>' КВФО 2'!J56</f>
        <v>0</v>
      </c>
      <c r="X56" s="263"/>
    </row>
    <row r="57" spans="1:24" s="9" customFormat="1" ht="15.75">
      <c r="A57" s="542" t="s">
        <v>33</v>
      </c>
      <c r="B57" s="543"/>
      <c r="C57" s="305" t="s">
        <v>34</v>
      </c>
      <c r="D57" s="289" t="s">
        <v>56</v>
      </c>
      <c r="E57" s="290"/>
      <c r="F57" s="278">
        <f t="shared" si="12"/>
        <v>1127619.42</v>
      </c>
      <c r="G57" s="276"/>
      <c r="H57" s="277"/>
      <c r="I57" s="275">
        <f>' КВФО 4'!F52</f>
        <v>0</v>
      </c>
      <c r="J57" s="276">
        <f>' КВФО 4'!G52</f>
        <v>0</v>
      </c>
      <c r="K57" s="277">
        <f>' КВФО 4'!H52</f>
        <v>0</v>
      </c>
      <c r="L57" s="275">
        <f>' КВФО 5'!F51</f>
        <v>1079200</v>
      </c>
      <c r="M57" s="276">
        <f>' КВФО 5'!G51</f>
        <v>0</v>
      </c>
      <c r="N57" s="277">
        <f>' КВФО 5'!H51</f>
        <v>0</v>
      </c>
      <c r="O57" s="275"/>
      <c r="P57" s="284"/>
      <c r="Q57" s="297"/>
      <c r="R57" s="284"/>
      <c r="S57" s="276">
        <f>' КВФО 2'!F57</f>
        <v>48419.42</v>
      </c>
      <c r="T57" s="277"/>
      <c r="U57" s="276">
        <f>' КВФО 2'!H57</f>
        <v>0</v>
      </c>
      <c r="V57" s="277"/>
      <c r="W57" s="276">
        <f>' КВФО 2'!J57</f>
        <v>0</v>
      </c>
      <c r="X57" s="277"/>
    </row>
    <row r="58" spans="1:24" s="9" customFormat="1" ht="16.5" thickBot="1">
      <c r="A58" s="534" t="s">
        <v>35</v>
      </c>
      <c r="B58" s="535"/>
      <c r="C58" s="28" t="s">
        <v>36</v>
      </c>
      <c r="D58" s="73" t="s">
        <v>56</v>
      </c>
      <c r="E58" s="117"/>
      <c r="F58" s="280">
        <f>SUM(I58:T58)</f>
        <v>0</v>
      </c>
      <c r="G58" s="281"/>
      <c r="H58" s="282"/>
      <c r="I58" s="275">
        <f>' КВФО 4'!F53</f>
        <v>0</v>
      </c>
      <c r="J58" s="276">
        <f>' КВФО 4'!G53</f>
        <v>0</v>
      </c>
      <c r="K58" s="277">
        <f>' КВФО 4'!H53</f>
        <v>0</v>
      </c>
      <c r="L58" s="275">
        <f>' КВФО 5'!F52</f>
        <v>0</v>
      </c>
      <c r="M58" s="276">
        <f>' КВФО 5'!G52</f>
        <v>0</v>
      </c>
      <c r="N58" s="277">
        <f>' КВФО 5'!H52</f>
        <v>0</v>
      </c>
      <c r="O58" s="280"/>
      <c r="P58" s="287"/>
      <c r="Q58" s="299"/>
      <c r="R58" s="287"/>
      <c r="S58" s="276">
        <f>' КВФО 2'!F58</f>
        <v>0</v>
      </c>
      <c r="T58" s="282"/>
      <c r="U58" s="276">
        <f>' КВФО 2'!H58</f>
        <v>0</v>
      </c>
      <c r="V58" s="282"/>
      <c r="W58" s="276">
        <f>' КВФО 2'!J58</f>
        <v>0</v>
      </c>
      <c r="X58" s="282"/>
    </row>
    <row r="62" spans="1:24" ht="12.75" customHeight="1">
      <c r="J62" s="363"/>
    </row>
  </sheetData>
  <mergeCells count="72">
    <mergeCell ref="W1:X1"/>
    <mergeCell ref="W6:X6"/>
    <mergeCell ref="U1:V1"/>
    <mergeCell ref="U6:V6"/>
    <mergeCell ref="B25:C25"/>
    <mergeCell ref="R6:R7"/>
    <mergeCell ref="S6:T6"/>
    <mergeCell ref="I5:T5"/>
    <mergeCell ref="L6:N6"/>
    <mergeCell ref="A21:B21"/>
    <mergeCell ref="A14:B14"/>
    <mergeCell ref="A8:B8"/>
    <mergeCell ref="A12:B12"/>
    <mergeCell ref="A11:B11"/>
    <mergeCell ref="F5:H6"/>
    <mergeCell ref="D4:E6"/>
    <mergeCell ref="E32:E34"/>
    <mergeCell ref="B49:C49"/>
    <mergeCell ref="B42:C42"/>
    <mergeCell ref="B40:C40"/>
    <mergeCell ref="B41:C41"/>
    <mergeCell ref="B38:C38"/>
    <mergeCell ref="B43:C43"/>
    <mergeCell ref="B44:C44"/>
    <mergeCell ref="B39:C39"/>
    <mergeCell ref="B47:C47"/>
    <mergeCell ref="B45:C45"/>
    <mergeCell ref="B46:C46"/>
    <mergeCell ref="B48:C48"/>
    <mergeCell ref="A20:B20"/>
    <mergeCell ref="D22:D23"/>
    <mergeCell ref="A37:B37"/>
    <mergeCell ref="A36:B36"/>
    <mergeCell ref="A35:B35"/>
    <mergeCell ref="A24:A26"/>
    <mergeCell ref="B26:C26"/>
    <mergeCell ref="B22:C22"/>
    <mergeCell ref="D24:D26"/>
    <mergeCell ref="A22:A23"/>
    <mergeCell ref="B23:C23"/>
    <mergeCell ref="B24:C24"/>
    <mergeCell ref="B27:C27"/>
    <mergeCell ref="A28:B28"/>
    <mergeCell ref="A29:B29"/>
    <mergeCell ref="A30:B30"/>
    <mergeCell ref="S1:T1"/>
    <mergeCell ref="A4:B7"/>
    <mergeCell ref="A19:B19"/>
    <mergeCell ref="C3:L3"/>
    <mergeCell ref="C4:C7"/>
    <mergeCell ref="F4:T4"/>
    <mergeCell ref="O6:Q6"/>
    <mergeCell ref="A2:T2"/>
    <mergeCell ref="A18:B18"/>
    <mergeCell ref="A16:B16"/>
    <mergeCell ref="A17:B17"/>
    <mergeCell ref="A15:B15"/>
    <mergeCell ref="A10:B10"/>
    <mergeCell ref="A9:B9"/>
    <mergeCell ref="I6:K6"/>
    <mergeCell ref="A13:B13"/>
    <mergeCell ref="B31:C31"/>
    <mergeCell ref="A38:A49"/>
    <mergeCell ref="A58:B58"/>
    <mergeCell ref="A50:B50"/>
    <mergeCell ref="A52:B52"/>
    <mergeCell ref="A53:B53"/>
    <mergeCell ref="A54:B54"/>
    <mergeCell ref="A55:B55"/>
    <mergeCell ref="A51:B51"/>
    <mergeCell ref="A56:B56"/>
    <mergeCell ref="A57:B57"/>
  </mergeCells>
  <phoneticPr fontId="4" type="noConversion"/>
  <pageMargins left="0.31496062992125984" right="0.19685039370078741" top="0.15748031496062992" bottom="0.35433070866141736" header="0.31496062992125984" footer="0.31496062992125984"/>
  <pageSetup paperSize="9" scale="47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F53"/>
  <sheetViews>
    <sheetView showZeros="0" view="pageBreakPreview" topLeftCell="B34" zoomScaleSheetLayoutView="100" zoomScalePageLayoutView="80" workbookViewId="0">
      <selection activeCell="M44" sqref="M44"/>
    </sheetView>
  </sheetViews>
  <sheetFormatPr defaultRowHeight="15.75"/>
  <cols>
    <col min="1" max="1" width="41" style="362" customWidth="1"/>
    <col min="2" max="2" width="22.7109375" style="362" customWidth="1"/>
    <col min="3" max="3" width="8.28515625" style="362" customWidth="1"/>
    <col min="4" max="4" width="6.28515625" style="362" customWidth="1"/>
    <col min="5" max="5" width="8.85546875" style="362" customWidth="1"/>
    <col min="6" max="6" width="15.140625" style="8" customWidth="1"/>
    <col min="7" max="7" width="16.140625" style="8" customWidth="1"/>
    <col min="8" max="8" width="15.5703125" style="8" customWidth="1"/>
    <col min="9" max="9" width="16.28515625" style="8" customWidth="1"/>
    <col min="10" max="10" width="15.42578125" style="8" customWidth="1"/>
    <col min="11" max="11" width="15.5703125" style="8" customWidth="1"/>
    <col min="12" max="12" width="24.42578125" style="8" hidden="1" customWidth="1"/>
    <col min="13" max="13" width="14" style="8" customWidth="1"/>
    <col min="14" max="14" width="13.85546875" style="8" customWidth="1"/>
    <col min="15" max="15" width="15.28515625" style="8" customWidth="1"/>
    <col min="16" max="16" width="14" style="8" customWidth="1"/>
    <col min="17" max="17" width="13.85546875" style="8" customWidth="1"/>
    <col min="18" max="18" width="15.28515625" style="8" customWidth="1"/>
    <col min="19" max="19" width="13" style="8" customWidth="1"/>
    <col min="20" max="20" width="13.5703125" style="8" customWidth="1"/>
    <col min="21" max="21" width="14.85546875" style="8" customWidth="1"/>
    <col min="22" max="22" width="13" style="8" customWidth="1"/>
    <col min="23" max="23" width="13.5703125" style="8" customWidth="1"/>
    <col min="24" max="24" width="14.85546875" style="8" customWidth="1"/>
    <col min="25" max="25" width="13" style="8" customWidth="1"/>
    <col min="26" max="26" width="13.5703125" style="8" customWidth="1"/>
    <col min="27" max="27" width="14.85546875" style="8" customWidth="1"/>
    <col min="28" max="28" width="13" style="8" customWidth="1"/>
    <col min="29" max="29" width="13.5703125" style="8" customWidth="1"/>
    <col min="30" max="30" width="14.85546875" style="8" customWidth="1"/>
    <col min="31" max="32" width="13" style="8" customWidth="1"/>
    <col min="33" max="16384" width="9.140625" style="8"/>
  </cols>
  <sheetData>
    <row r="1" spans="1:32" ht="12.75" customHeight="1"/>
    <row r="2" spans="1:32" ht="20.25" customHeight="1">
      <c r="A2" s="592" t="s">
        <v>129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370"/>
      <c r="W2" s="370"/>
      <c r="X2" s="370"/>
      <c r="Y2" s="481"/>
      <c r="Z2" s="481"/>
      <c r="AA2" s="481"/>
      <c r="AB2" s="370"/>
      <c r="AC2" s="370"/>
      <c r="AD2" s="370"/>
      <c r="AE2" s="7"/>
      <c r="AF2" s="7"/>
    </row>
    <row r="3" spans="1:32" ht="14.25" customHeight="1" thickBot="1">
      <c r="A3" s="19"/>
      <c r="B3" s="19"/>
      <c r="C3" s="593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371"/>
      <c r="W3" s="371"/>
      <c r="X3" s="371"/>
      <c r="Y3" s="482"/>
      <c r="Z3" s="482"/>
      <c r="AA3" s="482"/>
      <c r="AB3" s="371"/>
      <c r="AC3" s="371"/>
      <c r="AD3" s="371"/>
      <c r="AE3" s="7"/>
      <c r="AF3" s="7"/>
    </row>
    <row r="4" spans="1:32" ht="36" customHeight="1" thickBot="1">
      <c r="A4" s="545" t="s">
        <v>4</v>
      </c>
      <c r="B4" s="545"/>
      <c r="C4" s="545" t="s">
        <v>5</v>
      </c>
      <c r="D4" s="581" t="s">
        <v>6</v>
      </c>
      <c r="E4" s="583"/>
      <c r="F4" s="622" t="s">
        <v>261</v>
      </c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  <c r="T4" s="623"/>
      <c r="U4" s="624"/>
      <c r="V4" s="372"/>
      <c r="W4" s="372"/>
      <c r="X4" s="372"/>
      <c r="Y4" s="483"/>
      <c r="Z4" s="483"/>
      <c r="AA4" s="483"/>
      <c r="AB4" s="372"/>
      <c r="AC4" s="372"/>
      <c r="AD4" s="372"/>
    </row>
    <row r="5" spans="1:32" ht="18" customHeight="1" thickBot="1">
      <c r="A5" s="545"/>
      <c r="B5" s="545"/>
      <c r="C5" s="545"/>
      <c r="D5" s="586"/>
      <c r="E5" s="587"/>
      <c r="F5" s="625" t="s">
        <v>167</v>
      </c>
      <c r="G5" s="626"/>
      <c r="H5" s="627"/>
      <c r="I5" s="552" t="s">
        <v>9</v>
      </c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545"/>
      <c r="U5" s="545"/>
      <c r="V5" s="373"/>
      <c r="W5" s="373"/>
      <c r="X5" s="373"/>
      <c r="Y5" s="484"/>
      <c r="Z5" s="484"/>
      <c r="AA5" s="484"/>
      <c r="AB5" s="373"/>
      <c r="AC5" s="373"/>
      <c r="AD5" s="373"/>
    </row>
    <row r="6" spans="1:32" ht="151.5" customHeight="1" thickBot="1">
      <c r="A6" s="545"/>
      <c r="B6" s="545"/>
      <c r="C6" s="545"/>
      <c r="D6" s="586"/>
      <c r="E6" s="587"/>
      <c r="F6" s="628"/>
      <c r="G6" s="629"/>
      <c r="H6" s="630"/>
      <c r="I6" s="595" t="s">
        <v>227</v>
      </c>
      <c r="J6" s="580"/>
      <c r="K6" s="596"/>
      <c r="L6" s="350" t="s">
        <v>244</v>
      </c>
      <c r="M6" s="580" t="s">
        <v>228</v>
      </c>
      <c r="N6" s="580"/>
      <c r="O6" s="580"/>
      <c r="P6" s="580" t="s">
        <v>252</v>
      </c>
      <c r="Q6" s="580"/>
      <c r="R6" s="580"/>
      <c r="S6" s="580" t="s">
        <v>220</v>
      </c>
      <c r="T6" s="580"/>
      <c r="U6" s="580"/>
      <c r="V6" s="580" t="s">
        <v>248</v>
      </c>
      <c r="W6" s="580"/>
      <c r="X6" s="580"/>
      <c r="Y6" s="580" t="s">
        <v>250</v>
      </c>
      <c r="Z6" s="580"/>
      <c r="AA6" s="580"/>
      <c r="AB6" s="580" t="s">
        <v>255</v>
      </c>
      <c r="AC6" s="580"/>
      <c r="AD6" s="580"/>
      <c r="AF6" s="120" t="s">
        <v>165</v>
      </c>
    </row>
    <row r="7" spans="1:32" ht="17.25" customHeight="1" thickBot="1">
      <c r="A7" s="545"/>
      <c r="B7" s="545"/>
      <c r="C7" s="545"/>
      <c r="D7" s="584"/>
      <c r="E7" s="588"/>
      <c r="F7" s="631"/>
      <c r="G7" s="632"/>
      <c r="H7" s="633"/>
      <c r="I7" s="589" t="s">
        <v>238</v>
      </c>
      <c r="J7" s="589"/>
      <c r="K7" s="589"/>
      <c r="L7" s="349" t="s">
        <v>245</v>
      </c>
      <c r="M7" s="590" t="s">
        <v>239</v>
      </c>
      <c r="N7" s="589"/>
      <c r="O7" s="591"/>
      <c r="P7" s="590" t="s">
        <v>253</v>
      </c>
      <c r="Q7" s="589"/>
      <c r="R7" s="591"/>
      <c r="S7" s="590" t="s">
        <v>240</v>
      </c>
      <c r="T7" s="589"/>
      <c r="U7" s="591"/>
      <c r="V7" s="590" t="s">
        <v>249</v>
      </c>
      <c r="W7" s="589"/>
      <c r="X7" s="591"/>
      <c r="Y7" s="590" t="s">
        <v>251</v>
      </c>
      <c r="Z7" s="589"/>
      <c r="AA7" s="591"/>
      <c r="AB7" s="589" t="s">
        <v>256</v>
      </c>
      <c r="AC7" s="589"/>
      <c r="AD7" s="589"/>
    </row>
    <row r="8" spans="1:32" ht="24.75" customHeight="1" thickBot="1">
      <c r="A8" s="545"/>
      <c r="B8" s="545"/>
      <c r="C8" s="545"/>
      <c r="D8" s="351" t="s">
        <v>51</v>
      </c>
      <c r="E8" s="352" t="s">
        <v>52</v>
      </c>
      <c r="F8" s="20" t="s">
        <v>163</v>
      </c>
      <c r="G8" s="20" t="s">
        <v>164</v>
      </c>
      <c r="H8" s="20" t="s">
        <v>195</v>
      </c>
      <c r="I8" s="20" t="s">
        <v>163</v>
      </c>
      <c r="J8" s="20" t="s">
        <v>164</v>
      </c>
      <c r="K8" s="20" t="s">
        <v>195</v>
      </c>
      <c r="L8" s="347" t="s">
        <v>163</v>
      </c>
      <c r="M8" s="20" t="s">
        <v>163</v>
      </c>
      <c r="N8" s="20" t="s">
        <v>164</v>
      </c>
      <c r="O8" s="20" t="s">
        <v>195</v>
      </c>
      <c r="P8" s="476" t="s">
        <v>163</v>
      </c>
      <c r="Q8" s="476" t="s">
        <v>164</v>
      </c>
      <c r="R8" s="476" t="s">
        <v>195</v>
      </c>
      <c r="S8" s="20" t="s">
        <v>163</v>
      </c>
      <c r="T8" s="20" t="s">
        <v>164</v>
      </c>
      <c r="U8" s="20" t="s">
        <v>195</v>
      </c>
      <c r="V8" s="368" t="s">
        <v>163</v>
      </c>
      <c r="W8" s="368" t="s">
        <v>164</v>
      </c>
      <c r="X8" s="368" t="s">
        <v>195</v>
      </c>
      <c r="Y8" s="479" t="s">
        <v>163</v>
      </c>
      <c r="Z8" s="479" t="s">
        <v>164</v>
      </c>
      <c r="AA8" s="479" t="s">
        <v>195</v>
      </c>
      <c r="AB8" s="368" t="s">
        <v>163</v>
      </c>
      <c r="AC8" s="368" t="s">
        <v>164</v>
      </c>
      <c r="AD8" s="368" t="s">
        <v>195</v>
      </c>
    </row>
    <row r="9" spans="1:32" ht="15" customHeight="1" thickBot="1">
      <c r="A9" s="580">
        <v>1</v>
      </c>
      <c r="B9" s="580"/>
      <c r="C9" s="357">
        <f>A9+1</f>
        <v>2</v>
      </c>
      <c r="D9" s="357">
        <f t="shared" ref="D9:U9" si="0">B9+1</f>
        <v>1</v>
      </c>
      <c r="E9" s="357">
        <f t="shared" si="0"/>
        <v>3</v>
      </c>
      <c r="F9" s="21">
        <f t="shared" si="0"/>
        <v>2</v>
      </c>
      <c r="G9" s="21">
        <f t="shared" si="0"/>
        <v>4</v>
      </c>
      <c r="H9" s="21">
        <f t="shared" si="0"/>
        <v>3</v>
      </c>
      <c r="I9" s="21">
        <f t="shared" si="0"/>
        <v>5</v>
      </c>
      <c r="J9" s="21">
        <f t="shared" si="0"/>
        <v>4</v>
      </c>
      <c r="K9" s="21">
        <f t="shared" si="0"/>
        <v>6</v>
      </c>
      <c r="L9" s="348">
        <f>G9+1</f>
        <v>5</v>
      </c>
      <c r="M9" s="21">
        <f>J9+1</f>
        <v>5</v>
      </c>
      <c r="N9" s="21">
        <f>K9+1</f>
        <v>7</v>
      </c>
      <c r="O9" s="21">
        <f t="shared" si="0"/>
        <v>6</v>
      </c>
      <c r="P9" s="477">
        <f>M9+1</f>
        <v>6</v>
      </c>
      <c r="Q9" s="477">
        <f>N9+1</f>
        <v>8</v>
      </c>
      <c r="R9" s="477">
        <f t="shared" ref="R9" si="1">P9+1</f>
        <v>7</v>
      </c>
      <c r="S9" s="21">
        <f>N9+1</f>
        <v>8</v>
      </c>
      <c r="T9" s="21">
        <f>O9+1</f>
        <v>7</v>
      </c>
      <c r="U9" s="21">
        <f t="shared" si="0"/>
        <v>9</v>
      </c>
      <c r="V9" s="369">
        <f t="shared" ref="V9" si="2">T9+1</f>
        <v>8</v>
      </c>
      <c r="W9" s="369">
        <f t="shared" ref="W9" si="3">U9+1</f>
        <v>10</v>
      </c>
      <c r="X9" s="369">
        <f t="shared" ref="X9" si="4">V9+1</f>
        <v>9</v>
      </c>
      <c r="Y9" s="480">
        <f t="shared" ref="Y9" si="5">T9+1</f>
        <v>8</v>
      </c>
      <c r="Z9" s="480">
        <f t="shared" ref="Z9" si="6">U9+1</f>
        <v>10</v>
      </c>
      <c r="AA9" s="480">
        <f t="shared" ref="AA9" si="7">Y9+1</f>
        <v>9</v>
      </c>
      <c r="AB9" s="369">
        <f t="shared" ref="AB9" si="8">W9+1</f>
        <v>11</v>
      </c>
      <c r="AC9" s="369">
        <f t="shared" ref="AC9" si="9">X9+1</f>
        <v>10</v>
      </c>
      <c r="AD9" s="369">
        <f t="shared" ref="AD9" si="10">AB9+1</f>
        <v>12</v>
      </c>
    </row>
    <row r="10" spans="1:32" s="9" customFormat="1" ht="21" customHeight="1">
      <c r="A10" s="598" t="s">
        <v>53</v>
      </c>
      <c r="B10" s="599"/>
      <c r="C10" s="338">
        <v>100</v>
      </c>
      <c r="D10" s="327" t="s">
        <v>56</v>
      </c>
      <c r="E10" s="118"/>
      <c r="F10" s="127">
        <f>I10+M10+S10+V10+AB10+P10+Y10</f>
        <v>36927839.640000001</v>
      </c>
      <c r="G10" s="128">
        <f>J10+N10+T10</f>
        <v>33561677</v>
      </c>
      <c r="H10" s="46">
        <f>K10+O10+U10</f>
        <v>33561672</v>
      </c>
      <c r="I10" s="121">
        <f>I12</f>
        <v>28812993.199999999</v>
      </c>
      <c r="J10" s="45">
        <f t="shared" ref="J10:U10" si="11">J12</f>
        <v>25961300</v>
      </c>
      <c r="K10" s="128">
        <f t="shared" si="11"/>
        <v>25961300</v>
      </c>
      <c r="L10" s="129">
        <f t="shared" ref="L10" si="12">L12</f>
        <v>0</v>
      </c>
      <c r="M10" s="129">
        <f t="shared" si="11"/>
        <v>7106469</v>
      </c>
      <c r="N10" s="45">
        <f t="shared" si="11"/>
        <v>7443720</v>
      </c>
      <c r="O10" s="46">
        <f t="shared" si="11"/>
        <v>7600372</v>
      </c>
      <c r="P10" s="129">
        <f t="shared" ref="P10:R10" si="13">P12</f>
        <v>69886</v>
      </c>
      <c r="Q10" s="45">
        <f t="shared" si="13"/>
        <v>0</v>
      </c>
      <c r="R10" s="46">
        <f t="shared" si="13"/>
        <v>0</v>
      </c>
      <c r="S10" s="129">
        <f t="shared" si="11"/>
        <v>481892</v>
      </c>
      <c r="T10" s="45">
        <f t="shared" si="11"/>
        <v>156657</v>
      </c>
      <c r="U10" s="46">
        <f t="shared" si="11"/>
        <v>0</v>
      </c>
      <c r="V10" s="129">
        <f t="shared" ref="V10:AD10" si="14">V12</f>
        <v>286610</v>
      </c>
      <c r="W10" s="45">
        <f t="shared" si="14"/>
        <v>0</v>
      </c>
      <c r="X10" s="46">
        <f t="shared" si="14"/>
        <v>0</v>
      </c>
      <c r="Y10" s="129">
        <f t="shared" ref="Y10:AA10" si="15">Y12</f>
        <v>40320</v>
      </c>
      <c r="Z10" s="45">
        <f t="shared" si="15"/>
        <v>0</v>
      </c>
      <c r="AA10" s="46">
        <f t="shared" si="15"/>
        <v>0</v>
      </c>
      <c r="AB10" s="129">
        <f t="shared" si="14"/>
        <v>129669.44</v>
      </c>
      <c r="AC10" s="45">
        <f t="shared" si="14"/>
        <v>0</v>
      </c>
      <c r="AD10" s="46">
        <f t="shared" si="14"/>
        <v>0</v>
      </c>
    </row>
    <row r="11" spans="1:32" ht="15" customHeight="1">
      <c r="A11" s="578" t="s">
        <v>54</v>
      </c>
      <c r="B11" s="597"/>
      <c r="C11" s="82"/>
      <c r="D11" s="38"/>
      <c r="E11" s="110"/>
      <c r="F11" s="255"/>
      <c r="G11" s="256"/>
      <c r="H11" s="257"/>
      <c r="I11" s="122"/>
      <c r="J11" s="83"/>
      <c r="K11" s="130"/>
      <c r="L11" s="131"/>
      <c r="M11" s="131"/>
      <c r="N11" s="83"/>
      <c r="O11" s="84"/>
      <c r="P11" s="131"/>
      <c r="Q11" s="83"/>
      <c r="R11" s="84"/>
      <c r="S11" s="131"/>
      <c r="T11" s="83"/>
      <c r="U11" s="84"/>
      <c r="V11" s="131"/>
      <c r="W11" s="83"/>
      <c r="X11" s="84"/>
      <c r="Y11" s="131"/>
      <c r="Z11" s="83"/>
      <c r="AA11" s="84"/>
      <c r="AB11" s="131"/>
      <c r="AC11" s="83"/>
      <c r="AD11" s="84"/>
    </row>
    <row r="12" spans="1:32" ht="16.5" customHeight="1">
      <c r="A12" s="555" t="s">
        <v>57</v>
      </c>
      <c r="B12" s="634"/>
      <c r="C12" s="354" t="s">
        <v>16</v>
      </c>
      <c r="D12" s="354" t="s">
        <v>56</v>
      </c>
      <c r="E12" s="360" t="s">
        <v>181</v>
      </c>
      <c r="F12" s="258">
        <f>I12+M12+S12+V12+AB12+P12+Y12</f>
        <v>36927839.640000001</v>
      </c>
      <c r="G12" s="259">
        <f>J12+N12+T12</f>
        <v>33561677</v>
      </c>
      <c r="H12" s="260">
        <f>K12+O12+U12</f>
        <v>33561672</v>
      </c>
      <c r="I12" s="132">
        <v>28812993.199999999</v>
      </c>
      <c r="J12" s="133">
        <v>25961300</v>
      </c>
      <c r="K12" s="134">
        <v>25961300</v>
      </c>
      <c r="L12" s="135"/>
      <c r="M12" s="135">
        <v>7106469</v>
      </c>
      <c r="N12" s="133">
        <v>7443720</v>
      </c>
      <c r="O12" s="136">
        <v>7600372</v>
      </c>
      <c r="P12" s="135">
        <v>69886</v>
      </c>
      <c r="Q12" s="133"/>
      <c r="R12" s="136"/>
      <c r="S12" s="135">
        <v>481892</v>
      </c>
      <c r="T12" s="133">
        <v>156657</v>
      </c>
      <c r="U12" s="136"/>
      <c r="V12" s="135">
        <v>286610</v>
      </c>
      <c r="W12" s="133"/>
      <c r="X12" s="136"/>
      <c r="Y12" s="135">
        <v>40320</v>
      </c>
      <c r="Z12" s="133"/>
      <c r="AA12" s="136"/>
      <c r="AB12" s="135">
        <v>129669.44</v>
      </c>
      <c r="AC12" s="133"/>
      <c r="AD12" s="136"/>
    </row>
    <row r="13" spans="1:32" ht="16.5" thickBot="1">
      <c r="A13" s="636"/>
      <c r="B13" s="637"/>
      <c r="C13" s="355"/>
      <c r="D13" s="355"/>
      <c r="E13" s="356"/>
      <c r="F13" s="264"/>
      <c r="G13" s="265"/>
      <c r="H13" s="266"/>
      <c r="I13" s="142"/>
      <c r="J13" s="143"/>
      <c r="K13" s="140"/>
      <c r="L13" s="144"/>
      <c r="M13" s="144"/>
      <c r="N13" s="143"/>
      <c r="O13" s="141"/>
      <c r="P13" s="144"/>
      <c r="Q13" s="143"/>
      <c r="R13" s="141"/>
      <c r="S13" s="144"/>
      <c r="T13" s="143"/>
      <c r="U13" s="141"/>
      <c r="V13" s="144"/>
      <c r="W13" s="143"/>
      <c r="X13" s="141"/>
      <c r="Y13" s="144"/>
      <c r="Z13" s="143"/>
      <c r="AA13" s="141"/>
      <c r="AB13" s="144"/>
      <c r="AC13" s="143"/>
      <c r="AD13" s="141"/>
    </row>
    <row r="14" spans="1:32" s="9" customFormat="1">
      <c r="A14" s="553" t="s">
        <v>70</v>
      </c>
      <c r="B14" s="604"/>
      <c r="C14" s="327" t="s">
        <v>73</v>
      </c>
      <c r="D14" s="327"/>
      <c r="E14" s="336"/>
      <c r="F14" s="127">
        <f>I14+M14+P14+S14+V14+Y14+AB14</f>
        <v>36927839.640000001</v>
      </c>
      <c r="G14" s="45">
        <f t="shared" ref="G14:U14" si="16">G16+G24+G25+G31+G32+G33</f>
        <v>33561677</v>
      </c>
      <c r="H14" s="46">
        <f t="shared" si="16"/>
        <v>33561672</v>
      </c>
      <c r="I14" s="121">
        <f t="shared" si="16"/>
        <v>28812993.199999999</v>
      </c>
      <c r="J14" s="121">
        <f t="shared" si="16"/>
        <v>25961300</v>
      </c>
      <c r="K14" s="128">
        <f t="shared" si="16"/>
        <v>25961300</v>
      </c>
      <c r="L14" s="129">
        <f t="shared" si="16"/>
        <v>0</v>
      </c>
      <c r="M14" s="129">
        <f t="shared" si="16"/>
        <v>7106469</v>
      </c>
      <c r="N14" s="45">
        <f t="shared" si="16"/>
        <v>7443720</v>
      </c>
      <c r="O14" s="46">
        <f t="shared" si="16"/>
        <v>7600372</v>
      </c>
      <c r="P14" s="129">
        <f t="shared" ref="P14:R14" si="17">P16+P24+P25+P31+P32+P33</f>
        <v>69886</v>
      </c>
      <c r="Q14" s="45">
        <f t="shared" si="17"/>
        <v>0</v>
      </c>
      <c r="R14" s="46">
        <f t="shared" si="17"/>
        <v>0</v>
      </c>
      <c r="S14" s="129">
        <f t="shared" si="16"/>
        <v>481892</v>
      </c>
      <c r="T14" s="45">
        <f t="shared" si="16"/>
        <v>156657</v>
      </c>
      <c r="U14" s="46">
        <f t="shared" si="16"/>
        <v>0</v>
      </c>
      <c r="V14" s="129">
        <f t="shared" ref="V14:AD14" si="18">V16+V24+V25+V31+V32+V33</f>
        <v>286610</v>
      </c>
      <c r="W14" s="45">
        <f t="shared" si="18"/>
        <v>0</v>
      </c>
      <c r="X14" s="46">
        <f t="shared" si="18"/>
        <v>0</v>
      </c>
      <c r="Y14" s="129">
        <f t="shared" ref="Y14:AA14" si="19">Y16+Y24+Y25+Y31+Y32+Y33</f>
        <v>40320</v>
      </c>
      <c r="Z14" s="45">
        <f t="shared" si="19"/>
        <v>0</v>
      </c>
      <c r="AA14" s="46">
        <f t="shared" si="19"/>
        <v>0</v>
      </c>
      <c r="AB14" s="129">
        <f t="shared" si="18"/>
        <v>129669.44</v>
      </c>
      <c r="AC14" s="45">
        <f t="shared" si="18"/>
        <v>0</v>
      </c>
      <c r="AD14" s="46">
        <f t="shared" si="18"/>
        <v>0</v>
      </c>
    </row>
    <row r="15" spans="1:32" s="9" customFormat="1" ht="16.5" thickBot="1">
      <c r="A15" s="638" t="s">
        <v>71</v>
      </c>
      <c r="B15" s="639"/>
      <c r="C15" s="85"/>
      <c r="D15" s="85"/>
      <c r="E15" s="119"/>
      <c r="F15" s="267"/>
      <c r="G15" s="268"/>
      <c r="H15" s="269"/>
      <c r="I15" s="147"/>
      <c r="J15" s="148"/>
      <c r="K15" s="145"/>
      <c r="L15" s="149"/>
      <c r="M15" s="149"/>
      <c r="N15" s="148"/>
      <c r="O15" s="146"/>
      <c r="P15" s="149"/>
      <c r="Q15" s="148"/>
      <c r="R15" s="146"/>
      <c r="S15" s="149"/>
      <c r="T15" s="148"/>
      <c r="U15" s="146"/>
      <c r="V15" s="149"/>
      <c r="W15" s="148"/>
      <c r="X15" s="146"/>
      <c r="Y15" s="149"/>
      <c r="Z15" s="148"/>
      <c r="AA15" s="146"/>
      <c r="AB15" s="149"/>
      <c r="AC15" s="148"/>
      <c r="AD15" s="146"/>
    </row>
    <row r="16" spans="1:32" s="9" customFormat="1">
      <c r="A16" s="553" t="s">
        <v>72</v>
      </c>
      <c r="B16" s="604"/>
      <c r="C16" s="327" t="s">
        <v>74</v>
      </c>
      <c r="D16" s="77"/>
      <c r="E16" s="112"/>
      <c r="F16" s="127">
        <f>I16+M16+S16+AB16</f>
        <v>29542998.940000001</v>
      </c>
      <c r="G16" s="128">
        <f t="shared" ref="F16:H23" si="20">J16+N16+T16</f>
        <v>28521227</v>
      </c>
      <c r="H16" s="46">
        <f t="shared" si="20"/>
        <v>28521222</v>
      </c>
      <c r="I16" s="121">
        <f t="shared" ref="I16:AD16" si="21">I17</f>
        <v>25127843.75</v>
      </c>
      <c r="J16" s="45">
        <f t="shared" si="21"/>
        <v>24237200</v>
      </c>
      <c r="K16" s="128">
        <f t="shared" si="21"/>
        <v>24237200</v>
      </c>
      <c r="L16" s="129">
        <f t="shared" si="21"/>
        <v>0</v>
      </c>
      <c r="M16" s="129">
        <f t="shared" si="21"/>
        <v>3803593.75</v>
      </c>
      <c r="N16" s="45">
        <f t="shared" si="21"/>
        <v>4127370</v>
      </c>
      <c r="O16" s="46">
        <f t="shared" si="21"/>
        <v>4284022</v>
      </c>
      <c r="P16" s="129">
        <f t="shared" si="21"/>
        <v>0</v>
      </c>
      <c r="Q16" s="45">
        <f t="shared" si="21"/>
        <v>0</v>
      </c>
      <c r="R16" s="46">
        <f t="shared" si="21"/>
        <v>0</v>
      </c>
      <c r="S16" s="129">
        <f t="shared" si="21"/>
        <v>481892</v>
      </c>
      <c r="T16" s="45">
        <f t="shared" si="21"/>
        <v>156657</v>
      </c>
      <c r="U16" s="46">
        <f t="shared" si="21"/>
        <v>0</v>
      </c>
      <c r="V16" s="129">
        <f t="shared" si="21"/>
        <v>0</v>
      </c>
      <c r="W16" s="45">
        <f t="shared" si="21"/>
        <v>0</v>
      </c>
      <c r="X16" s="46">
        <f t="shared" si="21"/>
        <v>0</v>
      </c>
      <c r="Y16" s="129">
        <f t="shared" si="21"/>
        <v>0</v>
      </c>
      <c r="Z16" s="45">
        <f t="shared" si="21"/>
        <v>0</v>
      </c>
      <c r="AA16" s="46">
        <f t="shared" si="21"/>
        <v>0</v>
      </c>
      <c r="AB16" s="129">
        <f t="shared" si="21"/>
        <v>129669.44</v>
      </c>
      <c r="AC16" s="45">
        <f t="shared" si="21"/>
        <v>0</v>
      </c>
      <c r="AD16" s="46">
        <f t="shared" si="21"/>
        <v>0</v>
      </c>
    </row>
    <row r="17" spans="1:30" s="9" customFormat="1" ht="33.75" customHeight="1">
      <c r="A17" s="557" t="s">
        <v>75</v>
      </c>
      <c r="B17" s="603"/>
      <c r="C17" s="38" t="s">
        <v>76</v>
      </c>
      <c r="D17" s="80"/>
      <c r="E17" s="113"/>
      <c r="F17" s="255">
        <f>I17+M17+S17+AB17</f>
        <v>29542998.940000001</v>
      </c>
      <c r="G17" s="256">
        <f t="shared" si="20"/>
        <v>28521227</v>
      </c>
      <c r="H17" s="257">
        <f t="shared" si="20"/>
        <v>28521222</v>
      </c>
      <c r="I17" s="122">
        <f t="shared" ref="I17:U17" si="22">I18+I20+I23+I19+I21+I22</f>
        <v>25127843.75</v>
      </c>
      <c r="J17" s="122">
        <f t="shared" si="22"/>
        <v>24237200</v>
      </c>
      <c r="K17" s="122">
        <f t="shared" si="22"/>
        <v>24237200</v>
      </c>
      <c r="L17" s="122">
        <f t="shared" ref="L17" si="23">L18+L20+L23+L19+L21+L22</f>
        <v>0</v>
      </c>
      <c r="M17" s="122">
        <f t="shared" si="22"/>
        <v>3803593.75</v>
      </c>
      <c r="N17" s="122">
        <f t="shared" si="22"/>
        <v>4127370</v>
      </c>
      <c r="O17" s="122">
        <f t="shared" si="22"/>
        <v>4284022</v>
      </c>
      <c r="P17" s="122">
        <f t="shared" ref="P17:R17" si="24">P18+P20+P23+P19+P21+P22</f>
        <v>0</v>
      </c>
      <c r="Q17" s="122">
        <f t="shared" si="24"/>
        <v>0</v>
      </c>
      <c r="R17" s="122">
        <f t="shared" si="24"/>
        <v>0</v>
      </c>
      <c r="S17" s="122">
        <f t="shared" si="22"/>
        <v>481892</v>
      </c>
      <c r="T17" s="122">
        <f t="shared" si="22"/>
        <v>156657</v>
      </c>
      <c r="U17" s="122">
        <f t="shared" si="22"/>
        <v>0</v>
      </c>
      <c r="V17" s="122">
        <f t="shared" ref="V17:AD17" si="25">V18+V20+V23+V19+V21+V22</f>
        <v>0</v>
      </c>
      <c r="W17" s="122">
        <f t="shared" si="25"/>
        <v>0</v>
      </c>
      <c r="X17" s="122">
        <f t="shared" si="25"/>
        <v>0</v>
      </c>
      <c r="Y17" s="122">
        <f t="shared" ref="Y17:AA17" si="26">Y18+Y20+Y23+Y19+Y21+Y22</f>
        <v>0</v>
      </c>
      <c r="Z17" s="122">
        <f t="shared" si="26"/>
        <v>0</v>
      </c>
      <c r="AA17" s="122">
        <f t="shared" si="26"/>
        <v>0</v>
      </c>
      <c r="AB17" s="122">
        <f t="shared" si="25"/>
        <v>129669.44</v>
      </c>
      <c r="AC17" s="122">
        <f t="shared" si="25"/>
        <v>0</v>
      </c>
      <c r="AD17" s="122">
        <f t="shared" si="25"/>
        <v>0</v>
      </c>
    </row>
    <row r="18" spans="1:30" s="9" customFormat="1" ht="44.25" customHeight="1">
      <c r="A18" s="565" t="s">
        <v>81</v>
      </c>
      <c r="B18" s="567" t="s">
        <v>20</v>
      </c>
      <c r="C18" s="568"/>
      <c r="D18" s="561" t="s">
        <v>21</v>
      </c>
      <c r="E18" s="360" t="s">
        <v>76</v>
      </c>
      <c r="F18" s="258">
        <f>I18+M18+S18+AB18</f>
        <v>22639361.830000002</v>
      </c>
      <c r="G18" s="259">
        <f t="shared" si="20"/>
        <v>21889417</v>
      </c>
      <c r="H18" s="260">
        <f t="shared" si="20"/>
        <v>21889417</v>
      </c>
      <c r="I18" s="224">
        <v>19254192.050000001</v>
      </c>
      <c r="J18" s="224">
        <v>18600000</v>
      </c>
      <c r="K18" s="224">
        <v>18600000</v>
      </c>
      <c r="L18" s="224"/>
      <c r="M18" s="224">
        <v>2915460.28</v>
      </c>
      <c r="N18" s="224">
        <v>3169100</v>
      </c>
      <c r="O18" s="224">
        <v>3289417</v>
      </c>
      <c r="P18" s="224"/>
      <c r="Q18" s="224"/>
      <c r="R18" s="224"/>
      <c r="S18" s="227">
        <v>370117</v>
      </c>
      <c r="T18" s="227">
        <v>120317</v>
      </c>
      <c r="U18" s="227"/>
      <c r="V18" s="227"/>
      <c r="W18" s="227"/>
      <c r="X18" s="227"/>
      <c r="Y18" s="227"/>
      <c r="Z18" s="227"/>
      <c r="AA18" s="227"/>
      <c r="AB18" s="227">
        <v>99592.5</v>
      </c>
      <c r="AC18" s="227"/>
      <c r="AD18" s="227"/>
    </row>
    <row r="19" spans="1:30" s="9" customFormat="1" ht="44.25" customHeight="1">
      <c r="A19" s="566"/>
      <c r="B19" s="567" t="s">
        <v>185</v>
      </c>
      <c r="C19" s="568"/>
      <c r="D19" s="562"/>
      <c r="E19" s="345" t="s">
        <v>95</v>
      </c>
      <c r="F19" s="258">
        <f t="shared" si="20"/>
        <v>54885.33</v>
      </c>
      <c r="G19" s="259">
        <f t="shared" si="20"/>
        <v>0</v>
      </c>
      <c r="H19" s="260">
        <f t="shared" si="20"/>
        <v>0</v>
      </c>
      <c r="I19" s="224">
        <v>48221.58</v>
      </c>
      <c r="J19" s="224"/>
      <c r="K19" s="224"/>
      <c r="L19" s="224"/>
      <c r="M19" s="224">
        <v>6663.75</v>
      </c>
      <c r="N19" s="224"/>
      <c r="O19" s="224"/>
      <c r="P19" s="224"/>
      <c r="Q19" s="224"/>
      <c r="R19" s="224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</row>
    <row r="20" spans="1:30" s="9" customFormat="1" ht="44.25" customHeight="1">
      <c r="A20" s="565" t="s">
        <v>82</v>
      </c>
      <c r="B20" s="567" t="s">
        <v>184</v>
      </c>
      <c r="C20" s="568"/>
      <c r="D20" s="561" t="s">
        <v>25</v>
      </c>
      <c r="E20" s="360" t="s">
        <v>77</v>
      </c>
      <c r="F20" s="258">
        <f t="shared" si="20"/>
        <v>600</v>
      </c>
      <c r="G20" s="259">
        <f t="shared" si="20"/>
        <v>4400</v>
      </c>
      <c r="H20" s="260">
        <f t="shared" si="20"/>
        <v>4400</v>
      </c>
      <c r="I20" s="224">
        <v>600</v>
      </c>
      <c r="J20" s="225">
        <v>3200</v>
      </c>
      <c r="K20" s="226">
        <v>3200</v>
      </c>
      <c r="L20" s="227"/>
      <c r="M20" s="227"/>
      <c r="N20" s="225">
        <v>1200</v>
      </c>
      <c r="O20" s="228">
        <v>1200</v>
      </c>
      <c r="P20" s="227"/>
      <c r="Q20" s="225"/>
      <c r="R20" s="228"/>
      <c r="S20" s="227"/>
      <c r="T20" s="225"/>
      <c r="U20" s="228"/>
      <c r="V20" s="227"/>
      <c r="W20" s="225"/>
      <c r="X20" s="228"/>
      <c r="Y20" s="227"/>
      <c r="Z20" s="225"/>
      <c r="AA20" s="228"/>
      <c r="AB20" s="227"/>
      <c r="AC20" s="225"/>
      <c r="AD20" s="228"/>
    </row>
    <row r="21" spans="1:30" s="9" customFormat="1" ht="44.25" customHeight="1">
      <c r="A21" s="566"/>
      <c r="B21" s="567" t="s">
        <v>26</v>
      </c>
      <c r="C21" s="568"/>
      <c r="D21" s="562"/>
      <c r="E21" s="353" t="s">
        <v>102</v>
      </c>
      <c r="F21" s="258">
        <f t="shared" si="20"/>
        <v>7949.8</v>
      </c>
      <c r="G21" s="259">
        <f t="shared" si="20"/>
        <v>13800</v>
      </c>
      <c r="H21" s="260">
        <f t="shared" si="20"/>
        <v>13800</v>
      </c>
      <c r="I21" s="224">
        <v>7949.8</v>
      </c>
      <c r="J21" s="225">
        <v>13800</v>
      </c>
      <c r="K21" s="226">
        <v>13800</v>
      </c>
      <c r="L21" s="227"/>
      <c r="M21" s="227"/>
      <c r="N21" s="225"/>
      <c r="O21" s="228"/>
      <c r="P21" s="227"/>
      <c r="Q21" s="225"/>
      <c r="R21" s="228"/>
      <c r="S21" s="227"/>
      <c r="T21" s="225"/>
      <c r="U21" s="228"/>
      <c r="V21" s="227"/>
      <c r="W21" s="225"/>
      <c r="X21" s="228"/>
      <c r="Y21" s="227"/>
      <c r="Z21" s="225"/>
      <c r="AA21" s="228"/>
      <c r="AB21" s="227"/>
      <c r="AC21" s="225"/>
      <c r="AD21" s="228"/>
    </row>
    <row r="22" spans="1:30" s="9" customFormat="1" ht="44.25" customHeight="1">
      <c r="A22" s="566"/>
      <c r="B22" s="567" t="s">
        <v>185</v>
      </c>
      <c r="C22" s="568"/>
      <c r="D22" s="562"/>
      <c r="E22" s="346" t="s">
        <v>95</v>
      </c>
      <c r="F22" s="258">
        <f t="shared" si="20"/>
        <v>3114.37</v>
      </c>
      <c r="G22" s="259">
        <f t="shared" si="20"/>
        <v>3000</v>
      </c>
      <c r="H22" s="260">
        <f t="shared" si="20"/>
        <v>3000</v>
      </c>
      <c r="I22" s="224">
        <v>2114.37</v>
      </c>
      <c r="J22" s="225">
        <v>3000</v>
      </c>
      <c r="K22" s="226">
        <v>3000</v>
      </c>
      <c r="L22" s="227"/>
      <c r="M22" s="227">
        <v>1000</v>
      </c>
      <c r="N22" s="225"/>
      <c r="O22" s="228"/>
      <c r="P22" s="227"/>
      <c r="Q22" s="225"/>
      <c r="R22" s="228"/>
      <c r="S22" s="227"/>
      <c r="T22" s="225"/>
      <c r="U22" s="228"/>
      <c r="V22" s="227"/>
      <c r="W22" s="225"/>
      <c r="X22" s="228"/>
      <c r="Y22" s="227"/>
      <c r="Z22" s="225"/>
      <c r="AA22" s="228"/>
      <c r="AB22" s="227"/>
      <c r="AC22" s="225"/>
      <c r="AD22" s="228"/>
    </row>
    <row r="23" spans="1:30" s="9" customFormat="1" ht="44.25" customHeight="1" thickBot="1">
      <c r="A23" s="361" t="s">
        <v>83</v>
      </c>
      <c r="B23" s="567" t="s">
        <v>23</v>
      </c>
      <c r="C23" s="568"/>
      <c r="D23" s="354" t="s">
        <v>24</v>
      </c>
      <c r="E23" s="360" t="s">
        <v>78</v>
      </c>
      <c r="F23" s="258">
        <f>I23+M23+S23+AB23</f>
        <v>6837087.6100000003</v>
      </c>
      <c r="G23" s="259">
        <f t="shared" si="20"/>
        <v>6610610</v>
      </c>
      <c r="H23" s="260">
        <f t="shared" si="20"/>
        <v>6610605</v>
      </c>
      <c r="I23" s="224">
        <v>5814765.9500000002</v>
      </c>
      <c r="J23" s="224">
        <v>5617200</v>
      </c>
      <c r="K23" s="224">
        <v>5617200</v>
      </c>
      <c r="L23" s="227"/>
      <c r="M23" s="227">
        <v>880469.72</v>
      </c>
      <c r="N23" s="227">
        <v>957070</v>
      </c>
      <c r="O23" s="227">
        <v>993405</v>
      </c>
      <c r="P23" s="227"/>
      <c r="Q23" s="227"/>
      <c r="R23" s="227"/>
      <c r="S23" s="227">
        <v>111775</v>
      </c>
      <c r="T23" s="225">
        <v>36340</v>
      </c>
      <c r="U23" s="225"/>
      <c r="V23" s="227"/>
      <c r="W23" s="225"/>
      <c r="X23" s="225"/>
      <c r="Y23" s="227"/>
      <c r="Z23" s="225"/>
      <c r="AA23" s="225"/>
      <c r="AB23" s="227">
        <v>30076.94</v>
      </c>
      <c r="AC23" s="225"/>
      <c r="AD23" s="225"/>
    </row>
    <row r="24" spans="1:30" ht="32.25" customHeight="1" thickBot="1">
      <c r="A24" s="328" t="s">
        <v>84</v>
      </c>
      <c r="B24" s="329"/>
      <c r="C24" s="327" t="s">
        <v>80</v>
      </c>
      <c r="D24" s="77"/>
      <c r="E24" s="112"/>
      <c r="F24" s="127"/>
      <c r="G24" s="128"/>
      <c r="H24" s="151"/>
      <c r="I24" s="121"/>
      <c r="J24" s="45"/>
      <c r="K24" s="128"/>
      <c r="L24" s="129"/>
      <c r="M24" s="129"/>
      <c r="N24" s="45"/>
      <c r="O24" s="46"/>
      <c r="P24" s="129"/>
      <c r="Q24" s="45"/>
      <c r="R24" s="46"/>
      <c r="S24" s="129"/>
      <c r="T24" s="45"/>
      <c r="U24" s="46"/>
      <c r="V24" s="129"/>
      <c r="W24" s="45"/>
      <c r="X24" s="46"/>
      <c r="Y24" s="129"/>
      <c r="Z24" s="45"/>
      <c r="AA24" s="46"/>
      <c r="AB24" s="129"/>
      <c r="AC24" s="45"/>
      <c r="AD24" s="46"/>
    </row>
    <row r="25" spans="1:30" ht="30.75" customHeight="1">
      <c r="A25" s="601" t="s">
        <v>85</v>
      </c>
      <c r="B25" s="602"/>
      <c r="C25" s="327" t="s">
        <v>86</v>
      </c>
      <c r="D25" s="77"/>
      <c r="E25" s="112"/>
      <c r="F25" s="127">
        <f>I25+M25+S25</f>
        <v>470514.31</v>
      </c>
      <c r="G25" s="128">
        <f>J25+N25+T25</f>
        <v>495400</v>
      </c>
      <c r="H25" s="46">
        <f>K25+O25+U25</f>
        <v>495400</v>
      </c>
      <c r="I25" s="127">
        <f>I28+I30+I29</f>
        <v>0</v>
      </c>
      <c r="J25" s="127">
        <f t="shared" ref="J25:U25" si="27">J28+J30+J29</f>
        <v>0</v>
      </c>
      <c r="K25" s="127">
        <f t="shared" si="27"/>
        <v>0</v>
      </c>
      <c r="L25" s="127">
        <f t="shared" si="27"/>
        <v>0</v>
      </c>
      <c r="M25" s="127">
        <f>M28+M30+M29+M27</f>
        <v>470514.31</v>
      </c>
      <c r="N25" s="127">
        <f t="shared" si="27"/>
        <v>495400</v>
      </c>
      <c r="O25" s="127">
        <f t="shared" si="27"/>
        <v>495400</v>
      </c>
      <c r="P25" s="127">
        <f t="shared" ref="P25:R25" si="28">P28+P30+P29</f>
        <v>0</v>
      </c>
      <c r="Q25" s="127">
        <f t="shared" si="28"/>
        <v>0</v>
      </c>
      <c r="R25" s="127">
        <f t="shared" si="28"/>
        <v>0</v>
      </c>
      <c r="S25" s="127">
        <f t="shared" si="27"/>
        <v>0</v>
      </c>
      <c r="T25" s="127">
        <f t="shared" si="27"/>
        <v>0</v>
      </c>
      <c r="U25" s="127">
        <f t="shared" si="27"/>
        <v>0</v>
      </c>
      <c r="V25" s="127">
        <f t="shared" ref="V25:AD25" si="29">V28+V30+V29</f>
        <v>0</v>
      </c>
      <c r="W25" s="127">
        <f t="shared" si="29"/>
        <v>0</v>
      </c>
      <c r="X25" s="127">
        <f t="shared" si="29"/>
        <v>0</v>
      </c>
      <c r="Y25" s="127">
        <f t="shared" ref="Y25:AA25" si="30">Y28+Y30+Y29</f>
        <v>0</v>
      </c>
      <c r="Z25" s="127">
        <f t="shared" si="30"/>
        <v>0</v>
      </c>
      <c r="AA25" s="127">
        <f t="shared" si="30"/>
        <v>0</v>
      </c>
      <c r="AB25" s="127">
        <f t="shared" si="29"/>
        <v>0</v>
      </c>
      <c r="AC25" s="127">
        <f t="shared" si="29"/>
        <v>0</v>
      </c>
      <c r="AD25" s="127">
        <f t="shared" si="29"/>
        <v>0</v>
      </c>
    </row>
    <row r="26" spans="1:30">
      <c r="A26" s="569" t="s">
        <v>79</v>
      </c>
      <c r="B26" s="635"/>
      <c r="C26" s="38"/>
      <c r="D26" s="38"/>
      <c r="E26" s="111"/>
      <c r="F26" s="255"/>
      <c r="G26" s="256"/>
      <c r="H26" s="257"/>
      <c r="I26" s="122"/>
      <c r="J26" s="83"/>
      <c r="K26" s="130"/>
      <c r="L26" s="131"/>
      <c r="M26" s="131"/>
      <c r="N26" s="83"/>
      <c r="O26" s="84"/>
      <c r="P26" s="131"/>
      <c r="Q26" s="83"/>
      <c r="R26" s="84"/>
      <c r="S26" s="131"/>
      <c r="T26" s="83"/>
      <c r="U26" s="84"/>
      <c r="V26" s="131"/>
      <c r="W26" s="83"/>
      <c r="X26" s="84"/>
      <c r="Y26" s="131"/>
      <c r="Z26" s="83"/>
      <c r="AA26" s="84"/>
      <c r="AB26" s="131"/>
      <c r="AC26" s="83"/>
      <c r="AD26" s="84"/>
    </row>
    <row r="27" spans="1:30" s="9" customFormat="1" ht="46.5" customHeight="1">
      <c r="A27" s="490" t="s">
        <v>263</v>
      </c>
      <c r="B27" s="617" t="s">
        <v>264</v>
      </c>
      <c r="C27" s="618"/>
      <c r="D27" s="485" t="s">
        <v>262</v>
      </c>
      <c r="E27" s="491" t="s">
        <v>223</v>
      </c>
      <c r="F27" s="258">
        <f t="shared" ref="F27:H28" si="31">I27+M27+S27</f>
        <v>4632.99</v>
      </c>
      <c r="G27" s="259">
        <f t="shared" si="31"/>
        <v>0</v>
      </c>
      <c r="H27" s="260">
        <f t="shared" si="31"/>
        <v>0</v>
      </c>
      <c r="I27" s="224"/>
      <c r="J27" s="225"/>
      <c r="K27" s="226"/>
      <c r="L27" s="227"/>
      <c r="M27" s="227">
        <v>4632.99</v>
      </c>
      <c r="N27" s="227"/>
      <c r="O27" s="227"/>
      <c r="P27" s="227"/>
      <c r="Q27" s="227"/>
      <c r="R27" s="227"/>
      <c r="S27" s="227"/>
      <c r="T27" s="225"/>
      <c r="U27" s="228"/>
      <c r="V27" s="227"/>
      <c r="W27" s="225"/>
      <c r="X27" s="228"/>
      <c r="Y27" s="227"/>
      <c r="Z27" s="225"/>
      <c r="AA27" s="228"/>
      <c r="AB27" s="227"/>
      <c r="AC27" s="225"/>
      <c r="AD27" s="228"/>
    </row>
    <row r="28" spans="1:30" s="9" customFormat="1" ht="27" customHeight="1">
      <c r="A28" s="361" t="s">
        <v>87</v>
      </c>
      <c r="B28" s="610" t="s">
        <v>187</v>
      </c>
      <c r="C28" s="611"/>
      <c r="D28" s="354" t="s">
        <v>27</v>
      </c>
      <c r="E28" s="571" t="s">
        <v>223</v>
      </c>
      <c r="F28" s="258">
        <f t="shared" si="31"/>
        <v>462742</v>
      </c>
      <c r="G28" s="259">
        <f t="shared" si="31"/>
        <v>483400</v>
      </c>
      <c r="H28" s="260">
        <f t="shared" si="31"/>
        <v>483400</v>
      </c>
      <c r="I28" s="224"/>
      <c r="J28" s="225"/>
      <c r="K28" s="226"/>
      <c r="L28" s="227"/>
      <c r="M28" s="227">
        <v>462742</v>
      </c>
      <c r="N28" s="227">
        <v>483400</v>
      </c>
      <c r="O28" s="227">
        <v>483400</v>
      </c>
      <c r="P28" s="227"/>
      <c r="Q28" s="227"/>
      <c r="R28" s="227"/>
      <c r="S28" s="227"/>
      <c r="T28" s="225"/>
      <c r="U28" s="228"/>
      <c r="V28" s="227"/>
      <c r="W28" s="225"/>
      <c r="X28" s="228"/>
      <c r="Y28" s="227"/>
      <c r="Z28" s="225"/>
      <c r="AA28" s="228"/>
      <c r="AB28" s="227"/>
      <c r="AC28" s="225"/>
      <c r="AD28" s="228"/>
    </row>
    <row r="29" spans="1:30" s="9" customFormat="1" ht="27" customHeight="1">
      <c r="A29" s="366" t="s">
        <v>88</v>
      </c>
      <c r="B29" s="612"/>
      <c r="C29" s="613"/>
      <c r="D29" s="354" t="s">
        <v>207</v>
      </c>
      <c r="E29" s="619"/>
      <c r="F29" s="258"/>
      <c r="G29" s="259"/>
      <c r="H29" s="260"/>
      <c r="I29" s="224"/>
      <c r="J29" s="225"/>
      <c r="K29" s="226"/>
      <c r="L29" s="227"/>
      <c r="M29" s="227"/>
      <c r="N29" s="225"/>
      <c r="O29" s="228"/>
      <c r="P29" s="227"/>
      <c r="Q29" s="225"/>
      <c r="R29" s="228"/>
      <c r="S29" s="227"/>
      <c r="T29" s="225"/>
      <c r="U29" s="228"/>
      <c r="V29" s="227"/>
      <c r="W29" s="225"/>
      <c r="X29" s="228"/>
      <c r="Y29" s="227"/>
      <c r="Z29" s="225"/>
      <c r="AA29" s="228"/>
      <c r="AB29" s="227"/>
      <c r="AC29" s="225"/>
      <c r="AD29" s="228"/>
    </row>
    <row r="30" spans="1:30" s="9" customFormat="1" ht="27" customHeight="1" thickBot="1">
      <c r="A30" s="361" t="s">
        <v>89</v>
      </c>
      <c r="B30" s="614"/>
      <c r="C30" s="613"/>
      <c r="D30" s="354" t="s">
        <v>28</v>
      </c>
      <c r="E30" s="620"/>
      <c r="F30" s="279">
        <f>I30+M30+S30</f>
        <v>3139.32</v>
      </c>
      <c r="G30" s="279">
        <f>J30+N30+T30</f>
        <v>12000</v>
      </c>
      <c r="H30" s="279">
        <f>K30+O30+U30</f>
        <v>12000</v>
      </c>
      <c r="I30" s="224"/>
      <c r="J30" s="225"/>
      <c r="K30" s="226"/>
      <c r="L30" s="227"/>
      <c r="M30" s="227">
        <v>3139.32</v>
      </c>
      <c r="N30" s="225">
        <v>12000</v>
      </c>
      <c r="O30" s="228">
        <v>12000</v>
      </c>
      <c r="P30" s="227"/>
      <c r="Q30" s="225"/>
      <c r="R30" s="228"/>
      <c r="S30" s="227"/>
      <c r="T30" s="225"/>
      <c r="U30" s="228"/>
      <c r="V30" s="227"/>
      <c r="W30" s="225"/>
      <c r="X30" s="228"/>
      <c r="Y30" s="227"/>
      <c r="Z30" s="225"/>
      <c r="AA30" s="228"/>
      <c r="AB30" s="227"/>
      <c r="AC30" s="225"/>
      <c r="AD30" s="228"/>
    </row>
    <row r="31" spans="1:30" ht="33" customHeight="1" thickBot="1">
      <c r="A31" s="563" t="s">
        <v>90</v>
      </c>
      <c r="B31" s="607"/>
      <c r="C31" s="342" t="s">
        <v>91</v>
      </c>
      <c r="D31" s="343"/>
      <c r="E31" s="344"/>
      <c r="F31" s="127"/>
      <c r="G31" s="128"/>
      <c r="H31" s="151">
        <f>SUM(I31:U31)</f>
        <v>0</v>
      </c>
      <c r="I31" s="121"/>
      <c r="J31" s="45"/>
      <c r="K31" s="128"/>
      <c r="L31" s="129"/>
      <c r="M31" s="129"/>
      <c r="N31" s="45"/>
      <c r="O31" s="46"/>
      <c r="P31" s="129"/>
      <c r="Q31" s="45"/>
      <c r="R31" s="46"/>
      <c r="S31" s="129"/>
      <c r="T31" s="45"/>
      <c r="U31" s="46"/>
      <c r="V31" s="129"/>
      <c r="W31" s="45"/>
      <c r="X31" s="46"/>
      <c r="Y31" s="129"/>
      <c r="Z31" s="45"/>
      <c r="AA31" s="46"/>
      <c r="AB31" s="129"/>
      <c r="AC31" s="45"/>
      <c r="AD31" s="46"/>
    </row>
    <row r="32" spans="1:30" ht="33" customHeight="1" thickBot="1">
      <c r="A32" s="563" t="s">
        <v>92</v>
      </c>
      <c r="B32" s="621"/>
      <c r="C32" s="327" t="s">
        <v>93</v>
      </c>
      <c r="D32" s="77"/>
      <c r="E32" s="112"/>
      <c r="F32" s="127"/>
      <c r="G32" s="128"/>
      <c r="H32" s="46">
        <f>SUM(I32:U32)</f>
        <v>0</v>
      </c>
      <c r="I32" s="121"/>
      <c r="J32" s="45"/>
      <c r="K32" s="128"/>
      <c r="L32" s="129"/>
      <c r="M32" s="129"/>
      <c r="N32" s="45"/>
      <c r="O32" s="46"/>
      <c r="P32" s="129"/>
      <c r="Q32" s="45"/>
      <c r="R32" s="46"/>
      <c r="S32" s="129"/>
      <c r="T32" s="45"/>
      <c r="U32" s="46"/>
      <c r="V32" s="129"/>
      <c r="W32" s="45"/>
      <c r="X32" s="46"/>
      <c r="Y32" s="129"/>
      <c r="Z32" s="45"/>
      <c r="AA32" s="46"/>
      <c r="AB32" s="129"/>
      <c r="AC32" s="45"/>
      <c r="AD32" s="46"/>
    </row>
    <row r="33" spans="1:30" ht="33" customHeight="1" thickBot="1">
      <c r="A33" s="608" t="s">
        <v>94</v>
      </c>
      <c r="B33" s="609"/>
      <c r="C33" s="327" t="s">
        <v>95</v>
      </c>
      <c r="D33" s="77"/>
      <c r="E33" s="112"/>
      <c r="F33" s="129">
        <f>I33+M33+S33+L33+V33:V40+AB33:AB40+P33+Y33</f>
        <v>6914326.3900000006</v>
      </c>
      <c r="G33" s="45">
        <f t="shared" ref="G33:G44" si="32">J33+N33+T33</f>
        <v>4545050</v>
      </c>
      <c r="H33" s="46">
        <f t="shared" ref="H33:H44" si="33">K33+O33+U33</f>
        <v>4545050</v>
      </c>
      <c r="I33" s="129">
        <f t="shared" ref="I33:U33" si="34">I34+I35+I36+I37+I38+I39+I40+I41+I42+I43+I44</f>
        <v>3685149.45</v>
      </c>
      <c r="J33" s="129">
        <f t="shared" si="34"/>
        <v>1724100</v>
      </c>
      <c r="K33" s="129">
        <f t="shared" si="34"/>
        <v>1724100</v>
      </c>
      <c r="L33" s="129">
        <f t="shared" ref="L33" si="35">L34+L35+L36+L37+L38+L39+L40+L41+L42+L43+L44</f>
        <v>0</v>
      </c>
      <c r="M33" s="129">
        <f t="shared" si="34"/>
        <v>2832360.94</v>
      </c>
      <c r="N33" s="129">
        <f t="shared" si="34"/>
        <v>2820950</v>
      </c>
      <c r="O33" s="129">
        <f t="shared" si="34"/>
        <v>2820950</v>
      </c>
      <c r="P33" s="129">
        <f t="shared" ref="P33:R33" si="36">P34+P35+P36+P37+P38+P39+P40+P41+P42+P43+P44</f>
        <v>69886</v>
      </c>
      <c r="Q33" s="129">
        <f t="shared" si="36"/>
        <v>0</v>
      </c>
      <c r="R33" s="129">
        <f t="shared" si="36"/>
        <v>0</v>
      </c>
      <c r="S33" s="129">
        <f t="shared" si="34"/>
        <v>0</v>
      </c>
      <c r="T33" s="129">
        <f t="shared" si="34"/>
        <v>0</v>
      </c>
      <c r="U33" s="129">
        <f t="shared" si="34"/>
        <v>0</v>
      </c>
      <c r="V33" s="129">
        <f t="shared" ref="V33:AD33" si="37">V34+V35+V36+V37+V38+V39+V40+V41+V42+V43+V44</f>
        <v>286610</v>
      </c>
      <c r="W33" s="129">
        <f t="shared" si="37"/>
        <v>0</v>
      </c>
      <c r="X33" s="129">
        <f t="shared" si="37"/>
        <v>0</v>
      </c>
      <c r="Y33" s="129">
        <f t="shared" ref="Y33:AA33" si="38">Y34+Y35+Y36+Y37+Y38+Y39+Y40+Y41+Y42+Y43+Y44</f>
        <v>40320</v>
      </c>
      <c r="Z33" s="129">
        <f t="shared" si="38"/>
        <v>0</v>
      </c>
      <c r="AA33" s="129">
        <f t="shared" si="38"/>
        <v>0</v>
      </c>
      <c r="AB33" s="129">
        <f t="shared" si="37"/>
        <v>0</v>
      </c>
      <c r="AC33" s="129">
        <f t="shared" si="37"/>
        <v>0</v>
      </c>
      <c r="AD33" s="129">
        <f t="shared" si="37"/>
        <v>0</v>
      </c>
    </row>
    <row r="34" spans="1:30" s="9" customFormat="1" ht="23.25" customHeight="1">
      <c r="A34" s="532" t="s">
        <v>96</v>
      </c>
      <c r="B34" s="574" t="s">
        <v>32</v>
      </c>
      <c r="C34" s="575"/>
      <c r="D34" s="355" t="s">
        <v>19</v>
      </c>
      <c r="E34" s="356" t="s">
        <v>97</v>
      </c>
      <c r="F34" s="270">
        <f t="shared" ref="F34:F41" si="39">I34+M34+S34</f>
        <v>69045.36</v>
      </c>
      <c r="G34" s="271">
        <f t="shared" si="32"/>
        <v>77880</v>
      </c>
      <c r="H34" s="272">
        <f t="shared" si="33"/>
        <v>77880</v>
      </c>
      <c r="I34" s="229">
        <v>69045.36</v>
      </c>
      <c r="J34" s="229">
        <v>77880</v>
      </c>
      <c r="K34" s="229">
        <v>77880</v>
      </c>
      <c r="L34" s="229"/>
      <c r="M34" s="229"/>
      <c r="N34" s="229"/>
      <c r="O34" s="229"/>
      <c r="P34" s="229"/>
      <c r="Q34" s="229"/>
      <c r="R34" s="229"/>
      <c r="S34" s="232"/>
      <c r="T34" s="230"/>
      <c r="U34" s="233"/>
      <c r="V34" s="232"/>
      <c r="W34" s="230"/>
      <c r="X34" s="233"/>
      <c r="Y34" s="232"/>
      <c r="Z34" s="230"/>
      <c r="AA34" s="233"/>
      <c r="AB34" s="232"/>
      <c r="AC34" s="230"/>
      <c r="AD34" s="233"/>
    </row>
    <row r="35" spans="1:30" s="9" customFormat="1" ht="23.25" customHeight="1">
      <c r="A35" s="533"/>
      <c r="B35" s="567" t="s">
        <v>30</v>
      </c>
      <c r="C35" s="568"/>
      <c r="D35" s="354" t="s">
        <v>19</v>
      </c>
      <c r="E35" s="360" t="s">
        <v>98</v>
      </c>
      <c r="F35" s="261">
        <f t="shared" si="39"/>
        <v>0</v>
      </c>
      <c r="G35" s="262">
        <f t="shared" si="32"/>
        <v>0</v>
      </c>
      <c r="H35" s="263">
        <f t="shared" si="33"/>
        <v>0</v>
      </c>
      <c r="I35" s="224"/>
      <c r="J35" s="225"/>
      <c r="K35" s="225"/>
      <c r="L35" s="224"/>
      <c r="M35" s="224"/>
      <c r="N35" s="225"/>
      <c r="O35" s="226"/>
      <c r="P35" s="224"/>
      <c r="Q35" s="225"/>
      <c r="R35" s="226"/>
      <c r="S35" s="227"/>
      <c r="T35" s="225"/>
      <c r="U35" s="228"/>
      <c r="V35" s="227"/>
      <c r="W35" s="225"/>
      <c r="X35" s="228"/>
      <c r="Y35" s="227"/>
      <c r="Z35" s="225"/>
      <c r="AA35" s="228"/>
      <c r="AB35" s="227"/>
      <c r="AC35" s="225"/>
      <c r="AD35" s="228"/>
    </row>
    <row r="36" spans="1:30" s="9" customFormat="1" ht="23.25" customHeight="1">
      <c r="A36" s="533"/>
      <c r="B36" s="567" t="s">
        <v>22</v>
      </c>
      <c r="C36" s="568"/>
      <c r="D36" s="354" t="s">
        <v>19</v>
      </c>
      <c r="E36" s="360" t="s">
        <v>99</v>
      </c>
      <c r="F36" s="261">
        <f>I36+M36+S36+P36</f>
        <v>2647175</v>
      </c>
      <c r="G36" s="262">
        <f t="shared" si="32"/>
        <v>2562300</v>
      </c>
      <c r="H36" s="263">
        <f t="shared" si="33"/>
        <v>2562300</v>
      </c>
      <c r="I36" s="224"/>
      <c r="J36" s="225"/>
      <c r="K36" s="225"/>
      <c r="L36" s="224"/>
      <c r="M36" s="224">
        <v>2577289</v>
      </c>
      <c r="N36" s="225">
        <v>2562300</v>
      </c>
      <c r="O36" s="226">
        <v>2562300</v>
      </c>
      <c r="P36" s="224">
        <v>69886</v>
      </c>
      <c r="Q36" s="225"/>
      <c r="R36" s="226"/>
      <c r="S36" s="227"/>
      <c r="T36" s="225"/>
      <c r="U36" s="228"/>
      <c r="V36" s="227"/>
      <c r="W36" s="225"/>
      <c r="X36" s="228"/>
      <c r="Y36" s="227"/>
      <c r="Z36" s="225"/>
      <c r="AA36" s="228"/>
      <c r="AB36" s="227"/>
      <c r="AC36" s="225"/>
      <c r="AD36" s="228"/>
    </row>
    <row r="37" spans="1:30" s="9" customFormat="1" ht="28.5" customHeight="1">
      <c r="A37" s="533"/>
      <c r="B37" s="567" t="s">
        <v>188</v>
      </c>
      <c r="C37" s="568"/>
      <c r="D37" s="354" t="s">
        <v>19</v>
      </c>
      <c r="E37" s="360" t="s">
        <v>100</v>
      </c>
      <c r="F37" s="261">
        <f t="shared" si="39"/>
        <v>0</v>
      </c>
      <c r="G37" s="262">
        <f t="shared" si="32"/>
        <v>0</v>
      </c>
      <c r="H37" s="263">
        <f t="shared" si="33"/>
        <v>0</v>
      </c>
      <c r="I37" s="224"/>
      <c r="J37" s="225"/>
      <c r="K37" s="225"/>
      <c r="L37" s="224"/>
      <c r="M37" s="224"/>
      <c r="N37" s="225"/>
      <c r="O37" s="226"/>
      <c r="P37" s="224"/>
      <c r="Q37" s="225"/>
      <c r="R37" s="226"/>
      <c r="S37" s="227"/>
      <c r="T37" s="225"/>
      <c r="U37" s="228"/>
      <c r="V37" s="227"/>
      <c r="W37" s="225"/>
      <c r="X37" s="228"/>
      <c r="Y37" s="227"/>
      <c r="Z37" s="225"/>
      <c r="AA37" s="228"/>
      <c r="AB37" s="227"/>
      <c r="AC37" s="225"/>
      <c r="AD37" s="228"/>
    </row>
    <row r="38" spans="1:30" s="9" customFormat="1" ht="27.75" customHeight="1">
      <c r="A38" s="533"/>
      <c r="B38" s="567" t="s">
        <v>29</v>
      </c>
      <c r="C38" s="568"/>
      <c r="D38" s="354" t="s">
        <v>19</v>
      </c>
      <c r="E38" s="360" t="s">
        <v>101</v>
      </c>
      <c r="F38" s="261">
        <f t="shared" si="39"/>
        <v>64420.89</v>
      </c>
      <c r="G38" s="262">
        <f t="shared" si="32"/>
        <v>124198.12</v>
      </c>
      <c r="H38" s="263">
        <f t="shared" si="33"/>
        <v>124198.12</v>
      </c>
      <c r="I38" s="224">
        <v>2113.1999999999998</v>
      </c>
      <c r="J38" s="225">
        <v>1998.12</v>
      </c>
      <c r="K38" s="225">
        <v>1998.12</v>
      </c>
      <c r="L38" s="224"/>
      <c r="M38" s="224">
        <v>62307.69</v>
      </c>
      <c r="N38" s="225">
        <v>122200</v>
      </c>
      <c r="O38" s="226">
        <v>122200</v>
      </c>
      <c r="P38" s="224"/>
      <c r="Q38" s="225"/>
      <c r="R38" s="226"/>
      <c r="S38" s="227"/>
      <c r="T38" s="225"/>
      <c r="U38" s="228"/>
      <c r="V38" s="227"/>
      <c r="W38" s="225"/>
      <c r="X38" s="228"/>
      <c r="Y38" s="227"/>
      <c r="Z38" s="225"/>
      <c r="AA38" s="228"/>
      <c r="AB38" s="227"/>
      <c r="AC38" s="225"/>
      <c r="AD38" s="228"/>
    </row>
    <row r="39" spans="1:30" s="9" customFormat="1" ht="23.25" customHeight="1">
      <c r="A39" s="533"/>
      <c r="B39" s="567" t="s">
        <v>26</v>
      </c>
      <c r="C39" s="568"/>
      <c r="D39" s="354" t="s">
        <v>19</v>
      </c>
      <c r="E39" s="360" t="s">
        <v>102</v>
      </c>
      <c r="F39" s="261">
        <f>I39+M39+S39+V39:V40</f>
        <v>311290.37</v>
      </c>
      <c r="G39" s="262">
        <f t="shared" si="32"/>
        <v>294294</v>
      </c>
      <c r="H39" s="263">
        <f t="shared" si="33"/>
        <v>294294</v>
      </c>
      <c r="I39" s="224">
        <v>219352.37</v>
      </c>
      <c r="J39" s="224">
        <v>275094</v>
      </c>
      <c r="K39" s="224">
        <v>275094</v>
      </c>
      <c r="L39" s="224"/>
      <c r="M39" s="224">
        <v>85328</v>
      </c>
      <c r="N39" s="224">
        <v>19200</v>
      </c>
      <c r="O39" s="224">
        <v>19200</v>
      </c>
      <c r="P39" s="224"/>
      <c r="Q39" s="224"/>
      <c r="R39" s="224"/>
      <c r="S39" s="227"/>
      <c r="T39" s="225"/>
      <c r="U39" s="228"/>
      <c r="V39" s="227">
        <v>6610</v>
      </c>
      <c r="W39" s="225"/>
      <c r="X39" s="228"/>
      <c r="Y39" s="227"/>
      <c r="Z39" s="225"/>
      <c r="AA39" s="228"/>
      <c r="AB39" s="227"/>
      <c r="AC39" s="225"/>
      <c r="AD39" s="228"/>
    </row>
    <row r="40" spans="1:30" s="9" customFormat="1" ht="29.25" customHeight="1">
      <c r="A40" s="533"/>
      <c r="B40" s="567" t="s">
        <v>31</v>
      </c>
      <c r="C40" s="568"/>
      <c r="D40" s="354" t="s">
        <v>19</v>
      </c>
      <c r="E40" s="360" t="s">
        <v>103</v>
      </c>
      <c r="F40" s="261">
        <f t="shared" si="39"/>
        <v>3249055.06</v>
      </c>
      <c r="G40" s="262">
        <f t="shared" si="32"/>
        <v>1300000</v>
      </c>
      <c r="H40" s="263">
        <f t="shared" si="33"/>
        <v>1300000</v>
      </c>
      <c r="I40" s="224">
        <v>3240055.06</v>
      </c>
      <c r="J40" s="225">
        <v>1300000</v>
      </c>
      <c r="K40" s="226">
        <v>1300000</v>
      </c>
      <c r="L40" s="227"/>
      <c r="M40" s="227">
        <v>9000</v>
      </c>
      <c r="N40" s="225"/>
      <c r="O40" s="228"/>
      <c r="P40" s="227"/>
      <c r="Q40" s="225"/>
      <c r="R40" s="228"/>
      <c r="S40" s="227"/>
      <c r="T40" s="225"/>
      <c r="U40" s="228"/>
      <c r="V40" s="227"/>
      <c r="W40" s="225"/>
      <c r="X40" s="228"/>
      <c r="Y40" s="227"/>
      <c r="Z40" s="225"/>
      <c r="AA40" s="228"/>
      <c r="AB40" s="227"/>
      <c r="AC40" s="225"/>
      <c r="AD40" s="228"/>
    </row>
    <row r="41" spans="1:30" s="9" customFormat="1" ht="32.25" customHeight="1">
      <c r="A41" s="533"/>
      <c r="B41" s="567" t="s">
        <v>104</v>
      </c>
      <c r="C41" s="568"/>
      <c r="D41" s="354" t="s">
        <v>19</v>
      </c>
      <c r="E41" s="360" t="s">
        <v>105</v>
      </c>
      <c r="F41" s="261">
        <f t="shared" si="39"/>
        <v>0</v>
      </c>
      <c r="G41" s="262">
        <f t="shared" si="32"/>
        <v>0</v>
      </c>
      <c r="H41" s="263">
        <f t="shared" si="33"/>
        <v>0</v>
      </c>
      <c r="I41" s="224"/>
      <c r="J41" s="225"/>
      <c r="K41" s="226"/>
      <c r="L41" s="227"/>
      <c r="M41" s="227"/>
      <c r="N41" s="225"/>
      <c r="O41" s="228"/>
      <c r="P41" s="227"/>
      <c r="Q41" s="225"/>
      <c r="R41" s="228"/>
      <c r="S41" s="227"/>
      <c r="T41" s="225"/>
      <c r="U41" s="228"/>
      <c r="V41" s="227"/>
      <c r="W41" s="225"/>
      <c r="X41" s="228"/>
      <c r="Y41" s="227"/>
      <c r="Z41" s="225"/>
      <c r="AA41" s="228"/>
      <c r="AB41" s="227"/>
      <c r="AC41" s="225"/>
      <c r="AD41" s="228"/>
    </row>
    <row r="42" spans="1:30" s="9" customFormat="1" ht="48" customHeight="1">
      <c r="A42" s="533"/>
      <c r="B42" s="567" t="s">
        <v>221</v>
      </c>
      <c r="C42" s="568"/>
      <c r="D42" s="354" t="s">
        <v>19</v>
      </c>
      <c r="E42" s="332" t="s">
        <v>222</v>
      </c>
      <c r="F42" s="261">
        <f>I42+M42+V42+Y42</f>
        <v>573339.71</v>
      </c>
      <c r="G42" s="262">
        <f t="shared" si="32"/>
        <v>186377.88</v>
      </c>
      <c r="H42" s="263">
        <f t="shared" si="33"/>
        <v>186377.88</v>
      </c>
      <c r="I42" s="224">
        <v>154583.46</v>
      </c>
      <c r="J42" s="225">
        <v>69127.88</v>
      </c>
      <c r="K42" s="226">
        <v>69127.88</v>
      </c>
      <c r="L42" s="227"/>
      <c r="M42" s="227">
        <v>98436.25</v>
      </c>
      <c r="N42" s="225">
        <v>117250</v>
      </c>
      <c r="O42" s="228">
        <v>117250</v>
      </c>
      <c r="P42" s="227"/>
      <c r="Q42" s="225"/>
      <c r="R42" s="228"/>
      <c r="S42" s="227"/>
      <c r="T42" s="225"/>
      <c r="U42" s="228"/>
      <c r="V42" s="227">
        <v>280000</v>
      </c>
      <c r="W42" s="225"/>
      <c r="X42" s="228"/>
      <c r="Y42" s="227">
        <v>40320</v>
      </c>
      <c r="Z42" s="225"/>
      <c r="AA42" s="228"/>
      <c r="AB42" s="227"/>
      <c r="AC42" s="225"/>
      <c r="AD42" s="228"/>
    </row>
    <row r="43" spans="1:30" s="9" customFormat="1" ht="58.5" customHeight="1">
      <c r="A43" s="533"/>
      <c r="B43" s="567" t="s">
        <v>193</v>
      </c>
      <c r="C43" s="568"/>
      <c r="D43" s="354" t="s">
        <v>19</v>
      </c>
      <c r="E43" s="360" t="s">
        <v>194</v>
      </c>
      <c r="F43" s="261">
        <f>I43+M43+S43</f>
        <v>0</v>
      </c>
      <c r="G43" s="262">
        <f t="shared" si="32"/>
        <v>0</v>
      </c>
      <c r="H43" s="263">
        <f t="shared" si="33"/>
        <v>0</v>
      </c>
      <c r="I43" s="234"/>
      <c r="J43" s="235"/>
      <c r="K43" s="236"/>
      <c r="L43" s="237"/>
      <c r="M43" s="237"/>
      <c r="N43" s="235"/>
      <c r="O43" s="238"/>
      <c r="P43" s="237"/>
      <c r="Q43" s="235"/>
      <c r="R43" s="238"/>
      <c r="S43" s="237"/>
      <c r="T43" s="235"/>
      <c r="U43" s="238"/>
      <c r="V43" s="237"/>
      <c r="W43" s="235"/>
      <c r="X43" s="238"/>
      <c r="Y43" s="237"/>
      <c r="Z43" s="235"/>
      <c r="AA43" s="238"/>
      <c r="AB43" s="237"/>
      <c r="AC43" s="235"/>
      <c r="AD43" s="238"/>
    </row>
    <row r="44" spans="1:30" s="9" customFormat="1" ht="60" customHeight="1" thickBot="1">
      <c r="A44" s="533"/>
      <c r="B44" s="567" t="s">
        <v>192</v>
      </c>
      <c r="C44" s="568"/>
      <c r="D44" s="354" t="s">
        <v>19</v>
      </c>
      <c r="E44" s="353" t="s">
        <v>191</v>
      </c>
      <c r="F44" s="261">
        <f>I44+M44+S44</f>
        <v>0</v>
      </c>
      <c r="G44" s="262">
        <f t="shared" si="32"/>
        <v>0</v>
      </c>
      <c r="H44" s="263">
        <f t="shared" si="33"/>
        <v>0</v>
      </c>
      <c r="I44" s="234"/>
      <c r="J44" s="235"/>
      <c r="K44" s="236"/>
      <c r="L44" s="237"/>
      <c r="M44" s="237"/>
      <c r="N44" s="235"/>
      <c r="O44" s="238"/>
      <c r="P44" s="237"/>
      <c r="Q44" s="235"/>
      <c r="R44" s="238"/>
      <c r="S44" s="237"/>
      <c r="T44" s="235"/>
      <c r="U44" s="238"/>
      <c r="V44" s="237"/>
      <c r="W44" s="235"/>
      <c r="X44" s="238"/>
      <c r="Y44" s="237"/>
      <c r="Z44" s="235"/>
      <c r="AA44" s="238"/>
      <c r="AB44" s="237"/>
      <c r="AC44" s="235"/>
      <c r="AD44" s="238"/>
    </row>
    <row r="45" spans="1:30" s="9" customFormat="1">
      <c r="A45" s="536"/>
      <c r="B45" s="615"/>
      <c r="C45" s="74"/>
      <c r="D45" s="41"/>
      <c r="E45" s="115"/>
      <c r="F45" s="273"/>
      <c r="G45" s="274"/>
      <c r="H45" s="272">
        <f>SUM(I45:U45)</f>
        <v>0</v>
      </c>
      <c r="I45" s="283"/>
      <c r="J45" s="274"/>
      <c r="K45" s="271"/>
      <c r="L45" s="273"/>
      <c r="M45" s="273"/>
      <c r="N45" s="274"/>
      <c r="O45" s="272"/>
      <c r="P45" s="273"/>
      <c r="Q45" s="274"/>
      <c r="R45" s="272"/>
      <c r="S45" s="273"/>
      <c r="T45" s="274"/>
      <c r="U45" s="272"/>
      <c r="V45" s="273"/>
      <c r="W45" s="274"/>
      <c r="X45" s="272"/>
      <c r="Y45" s="273"/>
      <c r="Z45" s="274"/>
      <c r="AA45" s="272"/>
      <c r="AB45" s="273"/>
      <c r="AC45" s="274"/>
      <c r="AD45" s="272"/>
    </row>
    <row r="46" spans="1:30" s="9" customFormat="1">
      <c r="A46" s="540" t="s">
        <v>106</v>
      </c>
      <c r="B46" s="605"/>
      <c r="C46" s="72" t="s">
        <v>107</v>
      </c>
      <c r="D46" s="72" t="s">
        <v>56</v>
      </c>
      <c r="E46" s="116"/>
      <c r="F46" s="275">
        <f>F47+F48</f>
        <v>36927839.640000001</v>
      </c>
      <c r="G46" s="276">
        <f>G47+G48</f>
        <v>33561677</v>
      </c>
      <c r="H46" s="277">
        <f>H47+H48</f>
        <v>33561672</v>
      </c>
      <c r="I46" s="284">
        <f>I47+I48</f>
        <v>28812993.199999999</v>
      </c>
      <c r="J46" s="276">
        <f>J47+J48</f>
        <v>25961300</v>
      </c>
      <c r="K46" s="285">
        <f t="shared" ref="K46:U46" si="40">K47+K48</f>
        <v>25961300</v>
      </c>
      <c r="L46" s="285">
        <f t="shared" ref="L46" si="41">L47+L48</f>
        <v>0</v>
      </c>
      <c r="M46" s="285">
        <f t="shared" si="40"/>
        <v>7106469</v>
      </c>
      <c r="N46" s="276">
        <f t="shared" si="40"/>
        <v>7443720</v>
      </c>
      <c r="O46" s="277">
        <f t="shared" si="40"/>
        <v>7600372</v>
      </c>
      <c r="P46" s="285">
        <f t="shared" ref="P46:R46" si="42">P47+P48</f>
        <v>69886</v>
      </c>
      <c r="Q46" s="276">
        <f t="shared" si="42"/>
        <v>0</v>
      </c>
      <c r="R46" s="277">
        <f t="shared" si="42"/>
        <v>0</v>
      </c>
      <c r="S46" s="275">
        <f t="shared" si="40"/>
        <v>481892</v>
      </c>
      <c r="T46" s="276">
        <f t="shared" si="40"/>
        <v>156657</v>
      </c>
      <c r="U46" s="277">
        <f t="shared" si="40"/>
        <v>0</v>
      </c>
      <c r="V46" s="275">
        <f t="shared" ref="V46:AD46" si="43">V47+V48</f>
        <v>286610</v>
      </c>
      <c r="W46" s="276">
        <f t="shared" si="43"/>
        <v>0</v>
      </c>
      <c r="X46" s="277">
        <f t="shared" si="43"/>
        <v>0</v>
      </c>
      <c r="Y46" s="275">
        <f t="shared" ref="Y46:AA46" si="44">Y47+Y48</f>
        <v>40320</v>
      </c>
      <c r="Z46" s="276">
        <f t="shared" si="44"/>
        <v>0</v>
      </c>
      <c r="AA46" s="277">
        <f t="shared" si="44"/>
        <v>0</v>
      </c>
      <c r="AB46" s="275">
        <f t="shared" si="43"/>
        <v>129669.44</v>
      </c>
      <c r="AC46" s="276">
        <f t="shared" si="43"/>
        <v>0</v>
      </c>
      <c r="AD46" s="277">
        <f t="shared" si="43"/>
        <v>0</v>
      </c>
    </row>
    <row r="47" spans="1:30">
      <c r="A47" s="538" t="s">
        <v>108</v>
      </c>
      <c r="B47" s="606"/>
      <c r="C47" s="31" t="s">
        <v>103</v>
      </c>
      <c r="D47" s="31" t="s">
        <v>56</v>
      </c>
      <c r="E47" s="114"/>
      <c r="F47" s="278">
        <f t="shared" ref="F47:U47" si="45">F10</f>
        <v>36927839.640000001</v>
      </c>
      <c r="G47" s="279">
        <f t="shared" si="45"/>
        <v>33561677</v>
      </c>
      <c r="H47" s="263">
        <f t="shared" si="45"/>
        <v>33561672</v>
      </c>
      <c r="I47" s="286">
        <f t="shared" si="45"/>
        <v>28812993.199999999</v>
      </c>
      <c r="J47" s="279">
        <f t="shared" si="45"/>
        <v>25961300</v>
      </c>
      <c r="K47" s="262">
        <f t="shared" si="45"/>
        <v>25961300</v>
      </c>
      <c r="L47" s="262">
        <f t="shared" ref="L47" si="46">L10</f>
        <v>0</v>
      </c>
      <c r="M47" s="262">
        <f t="shared" si="45"/>
        <v>7106469</v>
      </c>
      <c r="N47" s="279">
        <f t="shared" si="45"/>
        <v>7443720</v>
      </c>
      <c r="O47" s="263">
        <f t="shared" si="45"/>
        <v>7600372</v>
      </c>
      <c r="P47" s="262">
        <f t="shared" ref="P47:R47" si="47">P10</f>
        <v>69886</v>
      </c>
      <c r="Q47" s="279">
        <f t="shared" si="47"/>
        <v>0</v>
      </c>
      <c r="R47" s="263">
        <f t="shared" si="47"/>
        <v>0</v>
      </c>
      <c r="S47" s="278">
        <f t="shared" si="45"/>
        <v>481892</v>
      </c>
      <c r="T47" s="279">
        <f t="shared" si="45"/>
        <v>156657</v>
      </c>
      <c r="U47" s="263">
        <f t="shared" si="45"/>
        <v>0</v>
      </c>
      <c r="V47" s="278">
        <f t="shared" ref="V47:AD47" si="48">V10</f>
        <v>286610</v>
      </c>
      <c r="W47" s="279">
        <f t="shared" si="48"/>
        <v>0</v>
      </c>
      <c r="X47" s="263">
        <f t="shared" si="48"/>
        <v>0</v>
      </c>
      <c r="Y47" s="278">
        <f t="shared" ref="Y47:AA47" si="49">Y10</f>
        <v>40320</v>
      </c>
      <c r="Z47" s="279">
        <f t="shared" si="49"/>
        <v>0</v>
      </c>
      <c r="AA47" s="263">
        <f t="shared" si="49"/>
        <v>0</v>
      </c>
      <c r="AB47" s="278">
        <f t="shared" si="48"/>
        <v>129669.44</v>
      </c>
      <c r="AC47" s="279">
        <f t="shared" si="48"/>
        <v>0</v>
      </c>
      <c r="AD47" s="263">
        <f t="shared" si="48"/>
        <v>0</v>
      </c>
    </row>
    <row r="48" spans="1:30">
      <c r="A48" s="538" t="s">
        <v>109</v>
      </c>
      <c r="B48" s="606"/>
      <c r="C48" s="31" t="s">
        <v>105</v>
      </c>
      <c r="D48" s="31" t="s">
        <v>56</v>
      </c>
      <c r="E48" s="114"/>
      <c r="F48" s="278"/>
      <c r="G48" s="279"/>
      <c r="H48" s="263">
        <f>SUM(I48:U48)</f>
        <v>0</v>
      </c>
      <c r="I48" s="286">
        <f>SUM(M48:AE48)</f>
        <v>0</v>
      </c>
      <c r="J48" s="279"/>
      <c r="K48" s="262"/>
      <c r="L48" s="278">
        <f>SUM(O48:T48)</f>
        <v>0</v>
      </c>
      <c r="M48" s="278">
        <f>SUM(U48:AF48)</f>
        <v>0</v>
      </c>
      <c r="N48" s="279"/>
      <c r="O48" s="263"/>
      <c r="P48" s="278">
        <f>SUM(X48:AI48)</f>
        <v>0</v>
      </c>
      <c r="Q48" s="279"/>
      <c r="R48" s="263"/>
      <c r="S48" s="278"/>
      <c r="T48" s="279"/>
      <c r="U48" s="263">
        <f>SUM(AE48:AG48)</f>
        <v>0</v>
      </c>
      <c r="V48" s="278"/>
      <c r="W48" s="279"/>
      <c r="X48" s="263">
        <f>SUM(AH48:AJ48)</f>
        <v>0</v>
      </c>
      <c r="Y48" s="278"/>
      <c r="Z48" s="279"/>
      <c r="AA48" s="263">
        <f>SUM(AH48:AJ48)</f>
        <v>0</v>
      </c>
      <c r="AB48" s="278"/>
      <c r="AC48" s="279"/>
      <c r="AD48" s="263">
        <f>SUM(AK48:AM48)</f>
        <v>0</v>
      </c>
    </row>
    <row r="49" spans="1:30" s="9" customFormat="1">
      <c r="A49" s="540" t="s">
        <v>110</v>
      </c>
      <c r="B49" s="605"/>
      <c r="C49" s="72" t="s">
        <v>113</v>
      </c>
      <c r="D49" s="72" t="s">
        <v>56</v>
      </c>
      <c r="E49" s="116"/>
      <c r="F49" s="275">
        <f>F50+F51</f>
        <v>36927839.640000001</v>
      </c>
      <c r="G49" s="276">
        <f>G50+G51</f>
        <v>33561677</v>
      </c>
      <c r="H49" s="277">
        <f>H50+H51</f>
        <v>33561672</v>
      </c>
      <c r="I49" s="284">
        <f>I50+I51</f>
        <v>28812993.199999999</v>
      </c>
      <c r="J49" s="276">
        <f t="shared" ref="J49:U49" si="50">J50+J51</f>
        <v>25961300</v>
      </c>
      <c r="K49" s="285">
        <f t="shared" si="50"/>
        <v>25961300</v>
      </c>
      <c r="L49" s="285">
        <f t="shared" ref="L49" si="51">L50+L51</f>
        <v>0</v>
      </c>
      <c r="M49" s="285">
        <f t="shared" si="50"/>
        <v>7106469</v>
      </c>
      <c r="N49" s="276">
        <f t="shared" si="50"/>
        <v>7443720</v>
      </c>
      <c r="O49" s="277">
        <f t="shared" si="50"/>
        <v>7600372</v>
      </c>
      <c r="P49" s="285">
        <f t="shared" ref="P49:R49" si="52">P50+P51</f>
        <v>69886</v>
      </c>
      <c r="Q49" s="276">
        <f t="shared" si="52"/>
        <v>0</v>
      </c>
      <c r="R49" s="277">
        <f t="shared" si="52"/>
        <v>0</v>
      </c>
      <c r="S49" s="275">
        <f t="shared" si="50"/>
        <v>481892</v>
      </c>
      <c r="T49" s="276">
        <f t="shared" si="50"/>
        <v>156657</v>
      </c>
      <c r="U49" s="277">
        <f t="shared" si="50"/>
        <v>0</v>
      </c>
      <c r="V49" s="275">
        <f t="shared" ref="V49:AD49" si="53">V50+V51</f>
        <v>286610</v>
      </c>
      <c r="W49" s="276">
        <f t="shared" si="53"/>
        <v>0</v>
      </c>
      <c r="X49" s="277">
        <f t="shared" si="53"/>
        <v>0</v>
      </c>
      <c r="Y49" s="275">
        <f t="shared" ref="Y49:AA49" si="54">Y50+Y51</f>
        <v>40320</v>
      </c>
      <c r="Z49" s="276">
        <f t="shared" si="54"/>
        <v>0</v>
      </c>
      <c r="AA49" s="277">
        <f t="shared" si="54"/>
        <v>0</v>
      </c>
      <c r="AB49" s="275">
        <f t="shared" si="53"/>
        <v>129669.44</v>
      </c>
      <c r="AC49" s="276">
        <f t="shared" si="53"/>
        <v>0</v>
      </c>
      <c r="AD49" s="277">
        <f t="shared" si="53"/>
        <v>0</v>
      </c>
    </row>
    <row r="50" spans="1:30">
      <c r="A50" s="538" t="s">
        <v>111</v>
      </c>
      <c r="B50" s="606"/>
      <c r="C50" s="31" t="s">
        <v>68</v>
      </c>
      <c r="D50" s="31" t="s">
        <v>56</v>
      </c>
      <c r="E50" s="114"/>
      <c r="F50" s="278">
        <f>F14</f>
        <v>36927839.640000001</v>
      </c>
      <c r="G50" s="279">
        <f>G14</f>
        <v>33561677</v>
      </c>
      <c r="H50" s="263">
        <f>H14</f>
        <v>33561672</v>
      </c>
      <c r="I50" s="286">
        <f>I14</f>
        <v>28812993.199999999</v>
      </c>
      <c r="J50" s="279">
        <f t="shared" ref="J50:U50" si="55">J14</f>
        <v>25961300</v>
      </c>
      <c r="K50" s="262">
        <f t="shared" si="55"/>
        <v>25961300</v>
      </c>
      <c r="L50" s="262">
        <f t="shared" ref="L50" si="56">L14</f>
        <v>0</v>
      </c>
      <c r="M50" s="262">
        <f t="shared" si="55"/>
        <v>7106469</v>
      </c>
      <c r="N50" s="279">
        <f t="shared" si="55"/>
        <v>7443720</v>
      </c>
      <c r="O50" s="263">
        <f t="shared" si="55"/>
        <v>7600372</v>
      </c>
      <c r="P50" s="262">
        <f t="shared" ref="P50:R50" si="57">P14</f>
        <v>69886</v>
      </c>
      <c r="Q50" s="279">
        <f t="shared" si="57"/>
        <v>0</v>
      </c>
      <c r="R50" s="263">
        <f t="shared" si="57"/>
        <v>0</v>
      </c>
      <c r="S50" s="278">
        <f t="shared" si="55"/>
        <v>481892</v>
      </c>
      <c r="T50" s="279">
        <f t="shared" si="55"/>
        <v>156657</v>
      </c>
      <c r="U50" s="263">
        <f t="shared" si="55"/>
        <v>0</v>
      </c>
      <c r="V50" s="278">
        <f t="shared" ref="V50:AD50" si="58">V14</f>
        <v>286610</v>
      </c>
      <c r="W50" s="279">
        <f t="shared" si="58"/>
        <v>0</v>
      </c>
      <c r="X50" s="263">
        <f t="shared" si="58"/>
        <v>0</v>
      </c>
      <c r="Y50" s="278">
        <f t="shared" ref="Y50:AA50" si="59">Y14</f>
        <v>40320</v>
      </c>
      <c r="Z50" s="279">
        <f t="shared" si="59"/>
        <v>0</v>
      </c>
      <c r="AA50" s="263">
        <f t="shared" si="59"/>
        <v>0</v>
      </c>
      <c r="AB50" s="278">
        <f t="shared" si="58"/>
        <v>129669.44</v>
      </c>
      <c r="AC50" s="279">
        <f t="shared" si="58"/>
        <v>0</v>
      </c>
      <c r="AD50" s="263">
        <f t="shared" si="58"/>
        <v>0</v>
      </c>
    </row>
    <row r="51" spans="1:30">
      <c r="A51" s="538" t="s">
        <v>112</v>
      </c>
      <c r="B51" s="606"/>
      <c r="C51" s="31" t="s">
        <v>114</v>
      </c>
      <c r="D51" s="31" t="s">
        <v>56</v>
      </c>
      <c r="E51" s="114"/>
      <c r="F51" s="278"/>
      <c r="G51" s="279"/>
      <c r="H51" s="263"/>
      <c r="I51" s="286"/>
      <c r="J51" s="279"/>
      <c r="K51" s="262"/>
      <c r="L51" s="278"/>
      <c r="M51" s="278"/>
      <c r="N51" s="279"/>
      <c r="O51" s="263"/>
      <c r="P51" s="278"/>
      <c r="Q51" s="279"/>
      <c r="R51" s="263"/>
      <c r="S51" s="278"/>
      <c r="T51" s="279"/>
      <c r="U51" s="263"/>
      <c r="V51" s="278"/>
      <c r="W51" s="279"/>
      <c r="X51" s="263"/>
      <c r="Y51" s="278"/>
      <c r="Z51" s="279"/>
      <c r="AA51" s="263"/>
      <c r="AB51" s="278"/>
      <c r="AC51" s="279"/>
      <c r="AD51" s="263"/>
    </row>
    <row r="52" spans="1:30" s="9" customFormat="1">
      <c r="A52" s="542" t="s">
        <v>33</v>
      </c>
      <c r="B52" s="600"/>
      <c r="C52" s="289" t="s">
        <v>34</v>
      </c>
      <c r="D52" s="289" t="s">
        <v>56</v>
      </c>
      <c r="E52" s="290"/>
      <c r="F52" s="276">
        <f>I52+L52+M52+S52</f>
        <v>0</v>
      </c>
      <c r="G52" s="276"/>
      <c r="H52" s="28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>
        <f t="shared" ref="U52" si="60">U10</f>
        <v>0</v>
      </c>
      <c r="V52" s="275"/>
      <c r="W52" s="275"/>
      <c r="X52" s="275">
        <f t="shared" ref="X52" si="61">X10</f>
        <v>0</v>
      </c>
      <c r="Y52" s="275"/>
      <c r="Z52" s="275"/>
      <c r="AA52" s="275">
        <f t="shared" ref="AA52" si="62">AA10</f>
        <v>0</v>
      </c>
      <c r="AB52" s="275"/>
      <c r="AC52" s="275"/>
      <c r="AD52" s="275">
        <f t="shared" ref="AD52" si="63">AD10</f>
        <v>0</v>
      </c>
    </row>
    <row r="53" spans="1:30" s="9" customFormat="1" ht="16.5" thickBot="1">
      <c r="A53" s="534" t="s">
        <v>35</v>
      </c>
      <c r="B53" s="616"/>
      <c r="C53" s="73" t="s">
        <v>36</v>
      </c>
      <c r="D53" s="73" t="s">
        <v>56</v>
      </c>
      <c r="E53" s="117"/>
      <c r="F53" s="280"/>
      <c r="G53" s="281"/>
      <c r="H53" s="282">
        <f>SUM(I53:U53)</f>
        <v>0</v>
      </c>
      <c r="I53" s="287"/>
      <c r="J53" s="281"/>
      <c r="K53" s="288"/>
      <c r="L53" s="280"/>
      <c r="M53" s="280"/>
      <c r="N53" s="281"/>
      <c r="O53" s="282"/>
      <c r="P53" s="280"/>
      <c r="Q53" s="281"/>
      <c r="R53" s="282"/>
      <c r="S53" s="280"/>
      <c r="T53" s="281"/>
      <c r="U53" s="282"/>
      <c r="V53" s="280"/>
      <c r="W53" s="281"/>
      <c r="X53" s="282"/>
      <c r="Y53" s="280"/>
      <c r="Z53" s="281"/>
      <c r="AA53" s="282"/>
      <c r="AB53" s="280"/>
      <c r="AC53" s="281"/>
      <c r="AD53" s="282"/>
    </row>
  </sheetData>
  <mergeCells count="70">
    <mergeCell ref="E28:E30"/>
    <mergeCell ref="A32:B32"/>
    <mergeCell ref="F4:U4"/>
    <mergeCell ref="F5:H7"/>
    <mergeCell ref="M6:O6"/>
    <mergeCell ref="D18:D19"/>
    <mergeCell ref="D20:D22"/>
    <mergeCell ref="A12:B12"/>
    <mergeCell ref="A14:B14"/>
    <mergeCell ref="A26:B26"/>
    <mergeCell ref="B23:C23"/>
    <mergeCell ref="B22:C22"/>
    <mergeCell ref="B19:C19"/>
    <mergeCell ref="B21:C21"/>
    <mergeCell ref="A13:B13"/>
    <mergeCell ref="A15:B15"/>
    <mergeCell ref="B20:C20"/>
    <mergeCell ref="A18:A19"/>
    <mergeCell ref="B18:C18"/>
    <mergeCell ref="B40:C40"/>
    <mergeCell ref="B39:C39"/>
    <mergeCell ref="A34:A44"/>
    <mergeCell ref="B43:C43"/>
    <mergeCell ref="B41:C41"/>
    <mergeCell ref="B44:C44"/>
    <mergeCell ref="B35:C35"/>
    <mergeCell ref="B36:C36"/>
    <mergeCell ref="B37:C37"/>
    <mergeCell ref="B34:C34"/>
    <mergeCell ref="B27:C27"/>
    <mergeCell ref="A53:B53"/>
    <mergeCell ref="A48:B48"/>
    <mergeCell ref="A49:B49"/>
    <mergeCell ref="A50:B50"/>
    <mergeCell ref="A51:B51"/>
    <mergeCell ref="A9:B9"/>
    <mergeCell ref="A11:B11"/>
    <mergeCell ref="A10:B10"/>
    <mergeCell ref="A52:B52"/>
    <mergeCell ref="A25:B25"/>
    <mergeCell ref="A17:B17"/>
    <mergeCell ref="A20:A22"/>
    <mergeCell ref="A16:B16"/>
    <mergeCell ref="B38:C38"/>
    <mergeCell ref="A46:B46"/>
    <mergeCell ref="A47:B47"/>
    <mergeCell ref="A31:B31"/>
    <mergeCell ref="A33:B33"/>
    <mergeCell ref="B28:C30"/>
    <mergeCell ref="A45:B45"/>
    <mergeCell ref="B42:C42"/>
    <mergeCell ref="I5:U5"/>
    <mergeCell ref="I7:K7"/>
    <mergeCell ref="M7:O7"/>
    <mergeCell ref="A2:U2"/>
    <mergeCell ref="C3:U3"/>
    <mergeCell ref="C4:C8"/>
    <mergeCell ref="A4:B8"/>
    <mergeCell ref="I6:K6"/>
    <mergeCell ref="S6:U6"/>
    <mergeCell ref="S7:U7"/>
    <mergeCell ref="D4:E7"/>
    <mergeCell ref="P6:R6"/>
    <mergeCell ref="P7:R7"/>
    <mergeCell ref="AB7:AD7"/>
    <mergeCell ref="Y6:AA6"/>
    <mergeCell ref="Y7:AA7"/>
    <mergeCell ref="V6:X6"/>
    <mergeCell ref="V7:X7"/>
    <mergeCell ref="AB6:AD6"/>
  </mergeCells>
  <phoneticPr fontId="4" type="noConversion"/>
  <pageMargins left="0.19685039370078741" right="0.19685039370078741" top="0.19685039370078741" bottom="0.19685039370078741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2"/>
  <sheetViews>
    <sheetView showZeros="0" zoomScale="60" zoomScaleNormal="60" zoomScaleSheetLayoutView="100" workbookViewId="0">
      <selection activeCell="L41" sqref="L41"/>
    </sheetView>
  </sheetViews>
  <sheetFormatPr defaultRowHeight="15.75"/>
  <cols>
    <col min="1" max="1" width="18.7109375" style="362" customWidth="1"/>
    <col min="2" max="2" width="23.140625" style="362" customWidth="1"/>
    <col min="3" max="3" width="6.42578125" style="362" customWidth="1"/>
    <col min="4" max="4" width="6.28515625" style="362" customWidth="1"/>
    <col min="5" max="5" width="8.85546875" style="362" customWidth="1"/>
    <col min="6" max="6" width="14.28515625" style="362" customWidth="1"/>
    <col min="7" max="7" width="12.7109375" style="362" customWidth="1"/>
    <col min="8" max="8" width="12.140625" style="362" customWidth="1"/>
    <col min="9" max="9" width="11.140625" style="362" customWidth="1"/>
    <col min="10" max="10" width="11.28515625" style="362" customWidth="1"/>
    <col min="11" max="11" width="12.28515625" style="362" customWidth="1"/>
    <col min="12" max="14" width="12.7109375" style="362" customWidth="1"/>
    <col min="15" max="15" width="14.28515625" style="362" customWidth="1"/>
    <col min="16" max="16" width="9.7109375" style="362" customWidth="1"/>
    <col min="17" max="17" width="9.42578125" style="362" customWidth="1"/>
    <col min="18" max="18" width="11.5703125" style="362" customWidth="1"/>
    <col min="19" max="19" width="8.42578125" style="362" customWidth="1"/>
    <col min="20" max="20" width="8.5703125" style="362" customWidth="1"/>
    <col min="21" max="21" width="16.28515625" style="362" customWidth="1"/>
    <col min="22" max="22" width="9.42578125" style="362" customWidth="1"/>
    <col min="23" max="23" width="7.7109375" style="362" customWidth="1"/>
    <col min="24" max="24" width="10" style="362" hidden="1" customWidth="1"/>
    <col min="25" max="25" width="10.140625" style="362" hidden="1" customWidth="1"/>
    <col min="26" max="26" width="9.5703125" style="362" hidden="1" customWidth="1"/>
    <col min="27" max="27" width="10.28515625" style="362" hidden="1" customWidth="1"/>
    <col min="28" max="29" width="9.5703125" style="362" hidden="1" customWidth="1"/>
    <col min="30" max="35" width="10.140625" style="362" hidden="1" customWidth="1"/>
    <col min="36" max="36" width="16.28515625" style="362" customWidth="1"/>
    <col min="37" max="37" width="9.42578125" style="362" customWidth="1"/>
    <col min="38" max="38" width="7.7109375" style="362" customWidth="1"/>
    <col min="39" max="39" width="10.28515625" style="362" customWidth="1"/>
    <col min="40" max="41" width="10.140625" style="362" customWidth="1"/>
    <col min="42" max="43" width="13" style="8" customWidth="1"/>
    <col min="44" max="16384" width="9.140625" style="8"/>
  </cols>
  <sheetData>
    <row r="1" spans="1:43" ht="12.75" customHeight="1">
      <c r="F1" s="363"/>
    </row>
    <row r="2" spans="1:43" ht="20.25" customHeight="1">
      <c r="A2" s="549" t="s">
        <v>129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49"/>
      <c r="AN2" s="549"/>
      <c r="AO2" s="549"/>
      <c r="AP2" s="7"/>
      <c r="AQ2" s="7"/>
    </row>
    <row r="3" spans="1:43" ht="14.25" customHeight="1" thickBot="1">
      <c r="A3" s="19"/>
      <c r="B3" s="19"/>
      <c r="C3" s="548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  <c r="Y3" s="549"/>
      <c r="Z3" s="549"/>
      <c r="AA3" s="549"/>
      <c r="AB3" s="549"/>
      <c r="AC3" s="549"/>
      <c r="AD3" s="549"/>
      <c r="AE3" s="549"/>
      <c r="AF3" s="549"/>
      <c r="AG3" s="549"/>
      <c r="AH3" s="549"/>
      <c r="AI3" s="549"/>
      <c r="AJ3" s="549"/>
      <c r="AK3" s="549"/>
      <c r="AL3" s="549"/>
      <c r="AM3" s="549"/>
      <c r="AN3" s="549"/>
      <c r="AO3" s="549"/>
      <c r="AP3" s="7"/>
      <c r="AQ3" s="7"/>
    </row>
    <row r="4" spans="1:43" ht="36" customHeight="1" thickBot="1">
      <c r="A4" s="545" t="s">
        <v>4</v>
      </c>
      <c r="B4" s="545"/>
      <c r="C4" s="545" t="s">
        <v>196</v>
      </c>
      <c r="D4" s="320" t="s">
        <v>6</v>
      </c>
      <c r="E4" s="321" t="s">
        <v>6</v>
      </c>
      <c r="F4" s="641" t="s">
        <v>168</v>
      </c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  <c r="W4" s="642"/>
      <c r="X4" s="642"/>
      <c r="Y4" s="642"/>
      <c r="Z4" s="642"/>
      <c r="AA4" s="642"/>
      <c r="AB4" s="642"/>
      <c r="AC4" s="642"/>
      <c r="AD4" s="642"/>
      <c r="AE4" s="642"/>
      <c r="AF4" s="642"/>
      <c r="AG4" s="642"/>
      <c r="AH4" s="642"/>
      <c r="AI4" s="642"/>
      <c r="AJ4" s="642"/>
      <c r="AK4" s="642"/>
      <c r="AL4" s="642"/>
      <c r="AM4" s="642"/>
      <c r="AN4" s="642"/>
      <c r="AO4" s="643"/>
    </row>
    <row r="5" spans="1:43" ht="18" customHeight="1" thickBot="1">
      <c r="A5" s="545"/>
      <c r="B5" s="545"/>
      <c r="C5" s="545"/>
      <c r="D5" s="322"/>
      <c r="E5" s="323"/>
      <c r="F5" s="581" t="s">
        <v>141</v>
      </c>
      <c r="G5" s="582"/>
      <c r="H5" s="583"/>
      <c r="I5" s="552" t="s">
        <v>9</v>
      </c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545"/>
      <c r="U5" s="545"/>
      <c r="V5" s="545"/>
      <c r="W5" s="545"/>
      <c r="X5" s="545"/>
      <c r="Y5" s="545"/>
      <c r="Z5" s="545"/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545"/>
      <c r="AL5" s="545"/>
      <c r="AM5" s="545"/>
      <c r="AN5" s="545"/>
      <c r="AO5" s="545"/>
    </row>
    <row r="6" spans="1:43" ht="218.25" customHeight="1" thickBot="1">
      <c r="A6" s="545"/>
      <c r="B6" s="545"/>
      <c r="C6" s="545"/>
      <c r="D6" s="322"/>
      <c r="E6" s="323"/>
      <c r="F6" s="586"/>
      <c r="G6" s="644"/>
      <c r="H6" s="587"/>
      <c r="I6" s="580" t="s">
        <v>230</v>
      </c>
      <c r="J6" s="580"/>
      <c r="K6" s="580"/>
      <c r="L6" s="580" t="s">
        <v>232</v>
      </c>
      <c r="M6" s="580"/>
      <c r="N6" s="580"/>
      <c r="O6" s="580" t="s">
        <v>241</v>
      </c>
      <c r="P6" s="580"/>
      <c r="Q6" s="580"/>
      <c r="R6" s="596" t="s">
        <v>246</v>
      </c>
      <c r="S6" s="640"/>
      <c r="T6" s="595"/>
      <c r="U6" s="596" t="s">
        <v>257</v>
      </c>
      <c r="V6" s="640"/>
      <c r="W6" s="595"/>
      <c r="X6" s="596"/>
      <c r="Y6" s="640"/>
      <c r="Z6" s="640"/>
      <c r="AA6" s="640"/>
      <c r="AB6" s="640"/>
      <c r="AC6" s="595"/>
      <c r="AD6" s="596"/>
      <c r="AE6" s="640"/>
      <c r="AF6" s="595"/>
      <c r="AG6" s="596"/>
      <c r="AH6" s="640"/>
      <c r="AI6" s="595"/>
      <c r="AJ6" s="596" t="s">
        <v>258</v>
      </c>
      <c r="AK6" s="640"/>
      <c r="AL6" s="595"/>
      <c r="AM6" s="580"/>
      <c r="AN6" s="580"/>
      <c r="AO6" s="580"/>
      <c r="AQ6" s="120" t="s">
        <v>165</v>
      </c>
    </row>
    <row r="7" spans="1:43" ht="17.25" customHeight="1" thickBot="1">
      <c r="A7" s="545"/>
      <c r="B7" s="545"/>
      <c r="C7" s="545"/>
      <c r="D7" s="324"/>
      <c r="E7" s="325"/>
      <c r="F7" s="584"/>
      <c r="G7" s="585"/>
      <c r="H7" s="588"/>
      <c r="I7" s="647" t="s">
        <v>229</v>
      </c>
      <c r="J7" s="647"/>
      <c r="K7" s="647"/>
      <c r="L7" s="590" t="s">
        <v>231</v>
      </c>
      <c r="M7" s="589"/>
      <c r="N7" s="591"/>
      <c r="O7" s="590" t="s">
        <v>242</v>
      </c>
      <c r="P7" s="589"/>
      <c r="Q7" s="591"/>
      <c r="R7" s="590" t="s">
        <v>247</v>
      </c>
      <c r="S7" s="589"/>
      <c r="T7" s="591"/>
      <c r="U7" s="590" t="s">
        <v>259</v>
      </c>
      <c r="V7" s="589"/>
      <c r="W7" s="591"/>
      <c r="X7" s="590"/>
      <c r="Y7" s="589"/>
      <c r="Z7" s="591"/>
      <c r="AA7" s="590"/>
      <c r="AB7" s="589"/>
      <c r="AC7" s="591"/>
      <c r="AD7" s="590"/>
      <c r="AE7" s="589"/>
      <c r="AF7" s="591"/>
      <c r="AG7" s="590"/>
      <c r="AH7" s="589"/>
      <c r="AI7" s="591"/>
      <c r="AJ7" s="590" t="s">
        <v>260</v>
      </c>
      <c r="AK7" s="589"/>
      <c r="AL7" s="591"/>
      <c r="AM7" s="590"/>
      <c r="AN7" s="589"/>
      <c r="AO7" s="591"/>
    </row>
    <row r="8" spans="1:43" ht="24.75" customHeight="1" thickBot="1">
      <c r="A8" s="545"/>
      <c r="B8" s="545"/>
      <c r="C8" s="545"/>
      <c r="D8" s="351" t="s">
        <v>51</v>
      </c>
      <c r="E8" s="352" t="s">
        <v>52</v>
      </c>
      <c r="F8" s="351" t="s">
        <v>163</v>
      </c>
      <c r="G8" s="351" t="s">
        <v>164</v>
      </c>
      <c r="H8" s="351" t="s">
        <v>195</v>
      </c>
      <c r="I8" s="351" t="s">
        <v>163</v>
      </c>
      <c r="J8" s="351" t="s">
        <v>164</v>
      </c>
      <c r="K8" s="351" t="s">
        <v>195</v>
      </c>
      <c r="L8" s="351" t="s">
        <v>163</v>
      </c>
      <c r="M8" s="351" t="s">
        <v>164</v>
      </c>
      <c r="N8" s="351" t="s">
        <v>195</v>
      </c>
      <c r="O8" s="351" t="s">
        <v>163</v>
      </c>
      <c r="P8" s="351" t="s">
        <v>164</v>
      </c>
      <c r="Q8" s="351" t="s">
        <v>195</v>
      </c>
      <c r="R8" s="351" t="s">
        <v>163</v>
      </c>
      <c r="S8" s="351" t="s">
        <v>164</v>
      </c>
      <c r="T8" s="351" t="s">
        <v>195</v>
      </c>
      <c r="U8" s="351" t="s">
        <v>163</v>
      </c>
      <c r="V8" s="351" t="s">
        <v>164</v>
      </c>
      <c r="W8" s="351" t="s">
        <v>195</v>
      </c>
      <c r="X8" s="351" t="s">
        <v>163</v>
      </c>
      <c r="Y8" s="351" t="s">
        <v>164</v>
      </c>
      <c r="Z8" s="351" t="s">
        <v>195</v>
      </c>
      <c r="AA8" s="351" t="s">
        <v>163</v>
      </c>
      <c r="AB8" s="351" t="s">
        <v>164</v>
      </c>
      <c r="AC8" s="351" t="s">
        <v>195</v>
      </c>
      <c r="AD8" s="351" t="s">
        <v>163</v>
      </c>
      <c r="AE8" s="351" t="s">
        <v>164</v>
      </c>
      <c r="AF8" s="351" t="s">
        <v>195</v>
      </c>
      <c r="AG8" s="351" t="s">
        <v>163</v>
      </c>
      <c r="AH8" s="351" t="s">
        <v>164</v>
      </c>
      <c r="AI8" s="351" t="s">
        <v>195</v>
      </c>
      <c r="AJ8" s="479" t="s">
        <v>163</v>
      </c>
      <c r="AK8" s="479" t="s">
        <v>164</v>
      </c>
      <c r="AL8" s="479" t="s">
        <v>195</v>
      </c>
      <c r="AM8" s="351" t="s">
        <v>163</v>
      </c>
      <c r="AN8" s="351" t="s">
        <v>164</v>
      </c>
      <c r="AO8" s="351" t="s">
        <v>195</v>
      </c>
    </row>
    <row r="9" spans="1:43" ht="15" customHeight="1" thickBot="1">
      <c r="A9" s="580">
        <v>1</v>
      </c>
      <c r="B9" s="580"/>
      <c r="C9" s="357">
        <f>A9+1</f>
        <v>2</v>
      </c>
      <c r="D9" s="357">
        <f t="shared" ref="D9:W9" si="0">B9+1</f>
        <v>1</v>
      </c>
      <c r="E9" s="357">
        <f t="shared" si="0"/>
        <v>3</v>
      </c>
      <c r="F9" s="357">
        <f t="shared" si="0"/>
        <v>2</v>
      </c>
      <c r="G9" s="357">
        <f t="shared" si="0"/>
        <v>4</v>
      </c>
      <c r="H9" s="357">
        <f t="shared" si="0"/>
        <v>3</v>
      </c>
      <c r="I9" s="357">
        <f t="shared" si="0"/>
        <v>5</v>
      </c>
      <c r="J9" s="357">
        <f t="shared" si="0"/>
        <v>4</v>
      </c>
      <c r="K9" s="357">
        <f t="shared" si="0"/>
        <v>6</v>
      </c>
      <c r="L9" s="357">
        <f t="shared" si="0"/>
        <v>5</v>
      </c>
      <c r="M9" s="357">
        <f t="shared" si="0"/>
        <v>7</v>
      </c>
      <c r="N9" s="357">
        <f t="shared" si="0"/>
        <v>6</v>
      </c>
      <c r="O9" s="357">
        <f t="shared" si="0"/>
        <v>8</v>
      </c>
      <c r="P9" s="357">
        <f t="shared" si="0"/>
        <v>7</v>
      </c>
      <c r="Q9" s="357">
        <f t="shared" si="0"/>
        <v>9</v>
      </c>
      <c r="R9" s="357">
        <f t="shared" si="0"/>
        <v>8</v>
      </c>
      <c r="S9" s="357">
        <f t="shared" si="0"/>
        <v>10</v>
      </c>
      <c r="T9" s="357">
        <f t="shared" si="0"/>
        <v>9</v>
      </c>
      <c r="U9" s="357">
        <f t="shared" si="0"/>
        <v>11</v>
      </c>
      <c r="V9" s="357">
        <f t="shared" si="0"/>
        <v>10</v>
      </c>
      <c r="W9" s="357">
        <f t="shared" si="0"/>
        <v>12</v>
      </c>
      <c r="X9" s="357">
        <f t="shared" ref="X9:AO9" si="1">V9+1</f>
        <v>11</v>
      </c>
      <c r="Y9" s="357">
        <f t="shared" si="1"/>
        <v>13</v>
      </c>
      <c r="Z9" s="357">
        <f t="shared" si="1"/>
        <v>12</v>
      </c>
      <c r="AA9" s="357">
        <f t="shared" si="1"/>
        <v>14</v>
      </c>
      <c r="AB9" s="357">
        <f t="shared" si="1"/>
        <v>13</v>
      </c>
      <c r="AC9" s="357">
        <f t="shared" si="1"/>
        <v>15</v>
      </c>
      <c r="AD9" s="357">
        <f t="shared" si="1"/>
        <v>14</v>
      </c>
      <c r="AE9" s="357">
        <f t="shared" si="1"/>
        <v>16</v>
      </c>
      <c r="AF9" s="357">
        <f t="shared" si="1"/>
        <v>15</v>
      </c>
      <c r="AG9" s="357">
        <f t="shared" si="1"/>
        <v>17</v>
      </c>
      <c r="AH9" s="357">
        <f t="shared" si="1"/>
        <v>16</v>
      </c>
      <c r="AI9" s="357">
        <f t="shared" si="1"/>
        <v>18</v>
      </c>
      <c r="AJ9" s="480">
        <f t="shared" ref="AJ9" si="2">AH9+1</f>
        <v>17</v>
      </c>
      <c r="AK9" s="480">
        <f t="shared" ref="AK9" si="3">AI9+1</f>
        <v>19</v>
      </c>
      <c r="AL9" s="480">
        <f t="shared" ref="AL9" si="4">AJ9+1</f>
        <v>18</v>
      </c>
      <c r="AM9" s="357">
        <f>AH9+1</f>
        <v>17</v>
      </c>
      <c r="AN9" s="357">
        <f>AI9+1</f>
        <v>19</v>
      </c>
      <c r="AO9" s="357">
        <f t="shared" si="1"/>
        <v>18</v>
      </c>
    </row>
    <row r="10" spans="1:43" s="9" customFormat="1" ht="15" customHeight="1" thickBot="1">
      <c r="A10" s="598" t="s">
        <v>53</v>
      </c>
      <c r="B10" s="599"/>
      <c r="C10" s="338">
        <v>100</v>
      </c>
      <c r="D10" s="327" t="s">
        <v>56</v>
      </c>
      <c r="E10" s="118"/>
      <c r="F10" s="129">
        <f>I10+L10+O10+R10+U10+AJ10</f>
        <v>1496619.64</v>
      </c>
      <c r="G10" s="45">
        <f>J10+M10+P10+S10+V10+Y10+AB10+AE10+AH10+AN10</f>
        <v>168014.3</v>
      </c>
      <c r="H10" s="46">
        <f>K10+N10+Q10+T10+W10+Z10+AC10+AF10+AI10+AO10</f>
        <v>168014.3</v>
      </c>
      <c r="I10" s="121">
        <f t="shared" ref="I10:N10" si="5">I12</f>
        <v>24000</v>
      </c>
      <c r="J10" s="45">
        <f t="shared" si="5"/>
        <v>24000</v>
      </c>
      <c r="K10" s="128">
        <f t="shared" si="5"/>
        <v>24000</v>
      </c>
      <c r="L10" s="129">
        <f t="shared" si="5"/>
        <v>107694</v>
      </c>
      <c r="M10" s="45">
        <f t="shared" si="5"/>
        <v>144014.29999999999</v>
      </c>
      <c r="N10" s="46">
        <f t="shared" si="5"/>
        <v>144014.29999999999</v>
      </c>
      <c r="O10" s="157"/>
      <c r="P10" s="157"/>
      <c r="Q10" s="157"/>
      <c r="R10" s="127">
        <f t="shared" ref="R10:W10" si="6">R12</f>
        <v>36961.620000000003</v>
      </c>
      <c r="S10" s="45">
        <f t="shared" si="6"/>
        <v>0</v>
      </c>
      <c r="T10" s="157">
        <f t="shared" si="6"/>
        <v>0</v>
      </c>
      <c r="U10" s="127">
        <f t="shared" si="6"/>
        <v>1303838.3799999999</v>
      </c>
      <c r="V10" s="45">
        <f t="shared" si="6"/>
        <v>0</v>
      </c>
      <c r="W10" s="157">
        <f t="shared" si="6"/>
        <v>0</v>
      </c>
      <c r="X10" s="127">
        <f t="shared" ref="X10:AC10" si="7">X12</f>
        <v>0</v>
      </c>
      <c r="Y10" s="45">
        <f t="shared" si="7"/>
        <v>0</v>
      </c>
      <c r="Z10" s="121">
        <f t="shared" si="7"/>
        <v>0</v>
      </c>
      <c r="AA10" s="127">
        <f t="shared" si="7"/>
        <v>0</v>
      </c>
      <c r="AB10" s="45">
        <f t="shared" si="7"/>
        <v>0</v>
      </c>
      <c r="AC10" s="157">
        <f t="shared" si="7"/>
        <v>0</v>
      </c>
      <c r="AD10" s="127">
        <f>AD12</f>
        <v>0</v>
      </c>
      <c r="AE10" s="45">
        <f>AE12</f>
        <v>0</v>
      </c>
      <c r="AF10" s="158">
        <f>AF12</f>
        <v>0</v>
      </c>
      <c r="AG10" s="129"/>
      <c r="AH10" s="45"/>
      <c r="AI10" s="46"/>
      <c r="AJ10" s="127">
        <f t="shared" ref="AJ10:AL10" si="8">AJ12</f>
        <v>24125.64</v>
      </c>
      <c r="AK10" s="45">
        <f t="shared" si="8"/>
        <v>0</v>
      </c>
      <c r="AL10" s="157">
        <f t="shared" si="8"/>
        <v>0</v>
      </c>
      <c r="AM10" s="129">
        <f>AM12</f>
        <v>0</v>
      </c>
      <c r="AN10" s="45">
        <f>AN12</f>
        <v>0</v>
      </c>
      <c r="AO10" s="46">
        <f>AO12</f>
        <v>0</v>
      </c>
    </row>
    <row r="11" spans="1:43" ht="15" customHeight="1">
      <c r="A11" s="645" t="s">
        <v>54</v>
      </c>
      <c r="B11" s="646"/>
      <c r="C11" s="82"/>
      <c r="D11" s="38"/>
      <c r="E11" s="110"/>
      <c r="F11" s="291"/>
      <c r="G11" s="292"/>
      <c r="H11" s="293"/>
      <c r="I11" s="122"/>
      <c r="J11" s="83"/>
      <c r="K11" s="130"/>
      <c r="L11" s="155"/>
      <c r="M11" s="156"/>
      <c r="N11" s="153"/>
      <c r="O11" s="155"/>
      <c r="P11" s="156"/>
      <c r="Q11" s="153"/>
      <c r="R11" s="155"/>
      <c r="S11" s="156"/>
      <c r="T11" s="153"/>
      <c r="U11" s="152"/>
      <c r="V11" s="156"/>
      <c r="W11" s="194"/>
      <c r="X11" s="122"/>
      <c r="Y11" s="83"/>
      <c r="Z11" s="130"/>
      <c r="AA11" s="155"/>
      <c r="AB11" s="156"/>
      <c r="AC11" s="153"/>
      <c r="AD11" s="245"/>
      <c r="AE11" s="156"/>
      <c r="AF11" s="245"/>
      <c r="AG11" s="155"/>
      <c r="AH11" s="156"/>
      <c r="AI11" s="153"/>
      <c r="AJ11" s="152"/>
      <c r="AK11" s="156"/>
      <c r="AL11" s="194"/>
      <c r="AM11" s="122"/>
      <c r="AN11" s="83"/>
      <c r="AO11" s="84"/>
    </row>
    <row r="12" spans="1:43" ht="29.25" customHeight="1">
      <c r="A12" s="555" t="s">
        <v>169</v>
      </c>
      <c r="B12" s="634"/>
      <c r="C12" s="354" t="s">
        <v>16</v>
      </c>
      <c r="D12" s="354" t="s">
        <v>56</v>
      </c>
      <c r="E12" s="478" t="s">
        <v>254</v>
      </c>
      <c r="F12" s="275">
        <f>I12+L12+O12+R12+U12+AJ12</f>
        <v>1496619.64</v>
      </c>
      <c r="G12" s="276">
        <f>J12+M12+P12+S12+V12+Y12+AB12+AE12+AH12+AN12</f>
        <v>168014.3</v>
      </c>
      <c r="H12" s="277">
        <f>K12+N12+Q12+T12+W12+Z12+AC12+AF12+AI12+AO12</f>
        <v>168014.3</v>
      </c>
      <c r="I12" s="132">
        <v>24000</v>
      </c>
      <c r="J12" s="132">
        <v>24000</v>
      </c>
      <c r="K12" s="246">
        <v>24000</v>
      </c>
      <c r="L12" s="135">
        <v>107694</v>
      </c>
      <c r="M12" s="132">
        <v>144014.29999999999</v>
      </c>
      <c r="N12" s="186">
        <v>144014.29999999999</v>
      </c>
      <c r="O12" s="135"/>
      <c r="P12" s="133">
        <f t="shared" ref="P12:AO12" si="9">P14</f>
        <v>0</v>
      </c>
      <c r="Q12" s="136">
        <f t="shared" si="9"/>
        <v>0</v>
      </c>
      <c r="R12" s="135">
        <v>36961.620000000003</v>
      </c>
      <c r="S12" s="133">
        <f t="shared" si="9"/>
        <v>0</v>
      </c>
      <c r="T12" s="136">
        <f t="shared" si="9"/>
        <v>0</v>
      </c>
      <c r="U12" s="135">
        <v>1303838.3799999999</v>
      </c>
      <c r="V12" s="132">
        <f t="shared" si="9"/>
        <v>0</v>
      </c>
      <c r="W12" s="186">
        <f t="shared" si="9"/>
        <v>0</v>
      </c>
      <c r="X12" s="132">
        <f t="shared" si="9"/>
        <v>0</v>
      </c>
      <c r="Y12" s="132">
        <f t="shared" si="9"/>
        <v>0</v>
      </c>
      <c r="Z12" s="246">
        <f t="shared" si="9"/>
        <v>0</v>
      </c>
      <c r="AA12" s="135">
        <f t="shared" si="9"/>
        <v>0</v>
      </c>
      <c r="AB12" s="132">
        <f t="shared" si="9"/>
        <v>0</v>
      </c>
      <c r="AC12" s="186">
        <f t="shared" si="9"/>
        <v>0</v>
      </c>
      <c r="AD12" s="132">
        <f t="shared" si="9"/>
        <v>0</v>
      </c>
      <c r="AE12" s="132">
        <f t="shared" si="9"/>
        <v>0</v>
      </c>
      <c r="AF12" s="246">
        <f t="shared" si="9"/>
        <v>0</v>
      </c>
      <c r="AG12" s="135">
        <f t="shared" si="9"/>
        <v>0</v>
      </c>
      <c r="AH12" s="133">
        <f t="shared" si="9"/>
        <v>0</v>
      </c>
      <c r="AI12" s="136">
        <f t="shared" si="9"/>
        <v>0</v>
      </c>
      <c r="AJ12" s="135">
        <v>24125.64</v>
      </c>
      <c r="AK12" s="132">
        <f t="shared" ref="AK12:AL12" si="10">AK14</f>
        <v>0</v>
      </c>
      <c r="AL12" s="186">
        <f t="shared" si="10"/>
        <v>0</v>
      </c>
      <c r="AM12" s="132">
        <f>AM14</f>
        <v>0</v>
      </c>
      <c r="AN12" s="132">
        <f t="shared" si="9"/>
        <v>0</v>
      </c>
      <c r="AO12" s="186">
        <f t="shared" si="9"/>
        <v>0</v>
      </c>
    </row>
    <row r="13" spans="1:43" ht="16.5" thickBot="1">
      <c r="A13" s="652"/>
      <c r="B13" s="653"/>
      <c r="C13" s="355"/>
      <c r="D13" s="355"/>
      <c r="E13" s="356"/>
      <c r="F13" s="280">
        <f>I13+L13+O13+R13+U13+X13+AA13+AD13+AG13+AM13</f>
        <v>0</v>
      </c>
      <c r="G13" s="281">
        <f>J13+M13+P13+S13+V13+Y13+AB13+AE13+AH13+AN13</f>
        <v>0</v>
      </c>
      <c r="H13" s="282">
        <f>K13+N13+Q13+T13+W13+Z13+AC13+AF13+AI13+AO13</f>
        <v>0</v>
      </c>
      <c r="I13" s="142"/>
      <c r="J13" s="143"/>
      <c r="K13" s="140"/>
      <c r="L13" s="250"/>
      <c r="M13" s="248"/>
      <c r="N13" s="251"/>
      <c r="O13" s="154"/>
      <c r="P13" s="244"/>
      <c r="Q13" s="150"/>
      <c r="R13" s="154"/>
      <c r="S13" s="244"/>
      <c r="T13" s="150"/>
      <c r="U13" s="252"/>
      <c r="V13" s="248"/>
      <c r="W13" s="253"/>
      <c r="X13" s="142"/>
      <c r="Y13" s="143"/>
      <c r="Z13" s="140"/>
      <c r="AA13" s="250"/>
      <c r="AB13" s="248"/>
      <c r="AC13" s="251"/>
      <c r="AD13" s="247"/>
      <c r="AE13" s="248"/>
      <c r="AF13" s="247"/>
      <c r="AG13" s="154"/>
      <c r="AH13" s="244"/>
      <c r="AI13" s="150"/>
      <c r="AJ13" s="252"/>
      <c r="AK13" s="248"/>
      <c r="AL13" s="253"/>
      <c r="AM13" s="142"/>
      <c r="AN13" s="143"/>
      <c r="AO13" s="141"/>
    </row>
    <row r="14" spans="1:43" ht="15.75" customHeight="1" thickBot="1">
      <c r="A14" s="553" t="s">
        <v>70</v>
      </c>
      <c r="B14" s="604"/>
      <c r="C14" s="327" t="s">
        <v>73</v>
      </c>
      <c r="D14" s="327"/>
      <c r="E14" s="341"/>
      <c r="F14" s="129">
        <f>I14+L14+O14+R14+U14+AJ14</f>
        <v>2575819.64</v>
      </c>
      <c r="G14" s="45">
        <f t="shared" ref="G14:AO14" si="11">G16+G24+G25+G30+G31+G32</f>
        <v>168014.3</v>
      </c>
      <c r="H14" s="46">
        <f t="shared" si="11"/>
        <v>168014.3</v>
      </c>
      <c r="I14" s="121">
        <f t="shared" si="11"/>
        <v>24000</v>
      </c>
      <c r="J14" s="121">
        <f t="shared" si="11"/>
        <v>24000</v>
      </c>
      <c r="K14" s="128">
        <f t="shared" si="11"/>
        <v>24000</v>
      </c>
      <c r="L14" s="129">
        <f t="shared" si="11"/>
        <v>107694</v>
      </c>
      <c r="M14" s="45">
        <f t="shared" si="11"/>
        <v>144014.29999999999</v>
      </c>
      <c r="N14" s="46">
        <f t="shared" si="11"/>
        <v>144014.29999999999</v>
      </c>
      <c r="O14" s="129">
        <f t="shared" si="11"/>
        <v>1079200</v>
      </c>
      <c r="P14" s="45">
        <f t="shared" si="11"/>
        <v>0</v>
      </c>
      <c r="Q14" s="46">
        <f t="shared" si="11"/>
        <v>0</v>
      </c>
      <c r="R14" s="129">
        <f t="shared" si="11"/>
        <v>36961.620000000003</v>
      </c>
      <c r="S14" s="45">
        <f t="shared" si="11"/>
        <v>0</v>
      </c>
      <c r="T14" s="46">
        <f t="shared" si="11"/>
        <v>0</v>
      </c>
      <c r="U14" s="129">
        <f t="shared" si="11"/>
        <v>1303838.3799999999</v>
      </c>
      <c r="V14" s="45">
        <f t="shared" si="11"/>
        <v>0</v>
      </c>
      <c r="W14" s="46">
        <f t="shared" si="11"/>
        <v>0</v>
      </c>
      <c r="X14" s="129">
        <f t="shared" si="11"/>
        <v>0</v>
      </c>
      <c r="Y14" s="45">
        <f t="shared" si="11"/>
        <v>0</v>
      </c>
      <c r="Z14" s="46">
        <f t="shared" si="11"/>
        <v>0</v>
      </c>
      <c r="AA14" s="129">
        <f t="shared" si="11"/>
        <v>0</v>
      </c>
      <c r="AB14" s="45">
        <f t="shared" si="11"/>
        <v>0</v>
      </c>
      <c r="AC14" s="46">
        <f t="shared" si="11"/>
        <v>0</v>
      </c>
      <c r="AD14" s="129">
        <f t="shared" si="11"/>
        <v>0</v>
      </c>
      <c r="AE14" s="45">
        <f t="shared" si="11"/>
        <v>0</v>
      </c>
      <c r="AF14" s="46">
        <f t="shared" si="11"/>
        <v>0</v>
      </c>
      <c r="AG14" s="129">
        <f t="shared" si="11"/>
        <v>0</v>
      </c>
      <c r="AH14" s="45">
        <f t="shared" si="11"/>
        <v>0</v>
      </c>
      <c r="AI14" s="46">
        <f t="shared" si="11"/>
        <v>0</v>
      </c>
      <c r="AJ14" s="129">
        <f t="shared" ref="AJ14:AL14" si="12">AJ16+AJ24+AJ25+AJ30+AJ31+AJ32</f>
        <v>24125.64</v>
      </c>
      <c r="AK14" s="45">
        <f t="shared" si="12"/>
        <v>0</v>
      </c>
      <c r="AL14" s="46">
        <f t="shared" si="12"/>
        <v>0</v>
      </c>
      <c r="AM14" s="129">
        <f t="shared" si="11"/>
        <v>0</v>
      </c>
      <c r="AN14" s="45">
        <f t="shared" si="11"/>
        <v>0</v>
      </c>
      <c r="AO14" s="46">
        <f t="shared" si="11"/>
        <v>0</v>
      </c>
    </row>
    <row r="15" spans="1:43" ht="16.5" thickBot="1">
      <c r="A15" s="654" t="s">
        <v>71</v>
      </c>
      <c r="B15" s="655"/>
      <c r="C15" s="85"/>
      <c r="D15" s="85"/>
      <c r="E15" s="119"/>
      <c r="F15" s="267"/>
      <c r="G15" s="268"/>
      <c r="H15" s="269"/>
      <c r="I15" s="147"/>
      <c r="J15" s="148"/>
      <c r="K15" s="145"/>
      <c r="L15" s="149"/>
      <c r="M15" s="148"/>
      <c r="N15" s="146"/>
      <c r="O15" s="149"/>
      <c r="P15" s="148"/>
      <c r="Q15" s="146"/>
      <c r="R15" s="149"/>
      <c r="S15" s="148"/>
      <c r="T15" s="146"/>
      <c r="U15" s="149"/>
      <c r="V15" s="148"/>
      <c r="W15" s="146"/>
      <c r="X15" s="149"/>
      <c r="Y15" s="148"/>
      <c r="Z15" s="146"/>
      <c r="AA15" s="149"/>
      <c r="AB15" s="148"/>
      <c r="AC15" s="146"/>
      <c r="AD15" s="149"/>
      <c r="AE15" s="148"/>
      <c r="AF15" s="146"/>
      <c r="AG15" s="149"/>
      <c r="AH15" s="148"/>
      <c r="AI15" s="146"/>
      <c r="AJ15" s="149"/>
      <c r="AK15" s="148"/>
      <c r="AL15" s="146"/>
      <c r="AM15" s="149"/>
      <c r="AN15" s="148"/>
      <c r="AO15" s="146"/>
    </row>
    <row r="16" spans="1:43" ht="15.75" customHeight="1" thickBot="1">
      <c r="A16" s="553" t="s">
        <v>72</v>
      </c>
      <c r="B16" s="604"/>
      <c r="C16" s="327" t="s">
        <v>74</v>
      </c>
      <c r="D16" s="77"/>
      <c r="E16" s="112"/>
      <c r="F16" s="129">
        <f t="shared" ref="F16:H17" si="13">I16+L16+O16+R16+U16+X16+AA16+AD16+AG16+AM16</f>
        <v>0</v>
      </c>
      <c r="G16" s="45">
        <f t="shared" si="13"/>
        <v>0</v>
      </c>
      <c r="H16" s="46">
        <f t="shared" si="13"/>
        <v>0</v>
      </c>
      <c r="I16" s="121">
        <f t="shared" ref="I16:N16" si="14">I17</f>
        <v>0</v>
      </c>
      <c r="J16" s="45">
        <f t="shared" si="14"/>
        <v>0</v>
      </c>
      <c r="K16" s="128">
        <f t="shared" si="14"/>
        <v>0</v>
      </c>
      <c r="L16" s="129">
        <f t="shared" si="14"/>
        <v>0</v>
      </c>
      <c r="M16" s="45">
        <f t="shared" si="14"/>
        <v>0</v>
      </c>
      <c r="N16" s="46">
        <f t="shared" si="14"/>
        <v>0</v>
      </c>
      <c r="O16" s="129">
        <f t="shared" ref="O16:AO16" si="15">O17</f>
        <v>0</v>
      </c>
      <c r="P16" s="45">
        <f t="shared" si="15"/>
        <v>0</v>
      </c>
      <c r="Q16" s="46">
        <f t="shared" si="15"/>
        <v>0</v>
      </c>
      <c r="R16" s="129">
        <f t="shared" si="15"/>
        <v>0</v>
      </c>
      <c r="S16" s="45">
        <f t="shared" si="15"/>
        <v>0</v>
      </c>
      <c r="T16" s="46">
        <f t="shared" si="15"/>
        <v>0</v>
      </c>
      <c r="U16" s="129">
        <f t="shared" si="15"/>
        <v>0</v>
      </c>
      <c r="V16" s="45">
        <f t="shared" si="15"/>
        <v>0</v>
      </c>
      <c r="W16" s="46">
        <f t="shared" si="15"/>
        <v>0</v>
      </c>
      <c r="X16" s="129">
        <f t="shared" si="15"/>
        <v>0</v>
      </c>
      <c r="Y16" s="45">
        <f t="shared" si="15"/>
        <v>0</v>
      </c>
      <c r="Z16" s="46">
        <f t="shared" si="15"/>
        <v>0</v>
      </c>
      <c r="AA16" s="129">
        <f t="shared" si="15"/>
        <v>0</v>
      </c>
      <c r="AB16" s="45">
        <f t="shared" si="15"/>
        <v>0</v>
      </c>
      <c r="AC16" s="46">
        <f t="shared" si="15"/>
        <v>0</v>
      </c>
      <c r="AD16" s="129">
        <f t="shared" si="15"/>
        <v>0</v>
      </c>
      <c r="AE16" s="45">
        <f t="shared" si="15"/>
        <v>0</v>
      </c>
      <c r="AF16" s="46">
        <f t="shared" si="15"/>
        <v>0</v>
      </c>
      <c r="AG16" s="129">
        <f t="shared" si="15"/>
        <v>0</v>
      </c>
      <c r="AH16" s="45">
        <f t="shared" si="15"/>
        <v>0</v>
      </c>
      <c r="AI16" s="46">
        <f t="shared" si="15"/>
        <v>0</v>
      </c>
      <c r="AJ16" s="129">
        <f t="shared" si="15"/>
        <v>0</v>
      </c>
      <c r="AK16" s="45">
        <f t="shared" si="15"/>
        <v>0</v>
      </c>
      <c r="AL16" s="46">
        <f t="shared" si="15"/>
        <v>0</v>
      </c>
      <c r="AM16" s="129">
        <f t="shared" si="15"/>
        <v>0</v>
      </c>
      <c r="AN16" s="45">
        <f t="shared" si="15"/>
        <v>0</v>
      </c>
      <c r="AO16" s="46">
        <f t="shared" si="15"/>
        <v>0</v>
      </c>
    </row>
    <row r="17" spans="1:41" ht="24" customHeight="1">
      <c r="A17" s="650" t="s">
        <v>75</v>
      </c>
      <c r="B17" s="651"/>
      <c r="C17" s="340" t="s">
        <v>76</v>
      </c>
      <c r="D17" s="80"/>
      <c r="E17" s="113"/>
      <c r="F17" s="273">
        <f t="shared" si="13"/>
        <v>0</v>
      </c>
      <c r="G17" s="274">
        <f t="shared" si="13"/>
        <v>0</v>
      </c>
      <c r="H17" s="272">
        <f t="shared" si="13"/>
        <v>0</v>
      </c>
      <c r="I17" s="122">
        <f t="shared" ref="I17:AO17" si="16">I18+I20+I23+I19+I21+I22</f>
        <v>0</v>
      </c>
      <c r="J17" s="122">
        <f t="shared" si="16"/>
        <v>0</v>
      </c>
      <c r="K17" s="122">
        <f t="shared" si="16"/>
        <v>0</v>
      </c>
      <c r="L17" s="122">
        <f t="shared" si="16"/>
        <v>0</v>
      </c>
      <c r="M17" s="122">
        <f t="shared" si="16"/>
        <v>0</v>
      </c>
      <c r="N17" s="122">
        <f t="shared" si="16"/>
        <v>0</v>
      </c>
      <c r="O17" s="122">
        <f t="shared" si="16"/>
        <v>0</v>
      </c>
      <c r="P17" s="122">
        <f t="shared" si="16"/>
        <v>0</v>
      </c>
      <c r="Q17" s="122">
        <f t="shared" si="16"/>
        <v>0</v>
      </c>
      <c r="R17" s="122">
        <f t="shared" si="16"/>
        <v>0</v>
      </c>
      <c r="S17" s="122">
        <f t="shared" si="16"/>
        <v>0</v>
      </c>
      <c r="T17" s="122">
        <f t="shared" si="16"/>
        <v>0</v>
      </c>
      <c r="U17" s="122">
        <f t="shared" si="16"/>
        <v>0</v>
      </c>
      <c r="V17" s="122">
        <f t="shared" si="16"/>
        <v>0</v>
      </c>
      <c r="W17" s="122">
        <f t="shared" si="16"/>
        <v>0</v>
      </c>
      <c r="X17" s="122">
        <f t="shared" si="16"/>
        <v>0</v>
      </c>
      <c r="Y17" s="122">
        <f t="shared" si="16"/>
        <v>0</v>
      </c>
      <c r="Z17" s="122">
        <f t="shared" si="16"/>
        <v>0</v>
      </c>
      <c r="AA17" s="122">
        <f t="shared" si="16"/>
        <v>0</v>
      </c>
      <c r="AB17" s="122">
        <f t="shared" si="16"/>
        <v>0</v>
      </c>
      <c r="AC17" s="122">
        <f t="shared" si="16"/>
        <v>0</v>
      </c>
      <c r="AD17" s="122">
        <f t="shared" si="16"/>
        <v>0</v>
      </c>
      <c r="AE17" s="122">
        <f t="shared" si="16"/>
        <v>0</v>
      </c>
      <c r="AF17" s="122">
        <f t="shared" si="16"/>
        <v>0</v>
      </c>
      <c r="AG17" s="122">
        <f t="shared" si="16"/>
        <v>0</v>
      </c>
      <c r="AH17" s="122">
        <f t="shared" si="16"/>
        <v>0</v>
      </c>
      <c r="AI17" s="122">
        <f t="shared" si="16"/>
        <v>0</v>
      </c>
      <c r="AJ17" s="122">
        <f t="shared" ref="AJ17:AL17" si="17">AJ18+AJ20+AJ23+AJ19+AJ21+AJ22</f>
        <v>0</v>
      </c>
      <c r="AK17" s="122">
        <f t="shared" si="17"/>
        <v>0</v>
      </c>
      <c r="AL17" s="122">
        <f t="shared" si="17"/>
        <v>0</v>
      </c>
      <c r="AM17" s="122">
        <f t="shared" si="16"/>
        <v>0</v>
      </c>
      <c r="AN17" s="122">
        <f t="shared" si="16"/>
        <v>0</v>
      </c>
      <c r="AO17" s="122">
        <f t="shared" si="16"/>
        <v>0</v>
      </c>
    </row>
    <row r="18" spans="1:41" ht="37.5" customHeight="1">
      <c r="A18" s="565" t="s">
        <v>81</v>
      </c>
      <c r="B18" s="567" t="s">
        <v>20</v>
      </c>
      <c r="C18" s="568"/>
      <c r="D18" s="561" t="s">
        <v>21</v>
      </c>
      <c r="E18" s="353" t="s">
        <v>76</v>
      </c>
      <c r="F18" s="294">
        <f t="shared" ref="F18:G23" si="18">I18+L18+O18+R18+U18+X18+AA18+AD18+AG18+AM18</f>
        <v>0</v>
      </c>
      <c r="G18" s="295">
        <f t="shared" si="18"/>
        <v>0</v>
      </c>
      <c r="H18" s="260">
        <f t="shared" ref="H18:H23" si="19">K18+N18+Q18+T18+W18+Z18+AC18+AF18+AI18+AO18</f>
        <v>0</v>
      </c>
      <c r="I18" s="224"/>
      <c r="J18" s="225"/>
      <c r="K18" s="226"/>
      <c r="L18" s="227"/>
      <c r="M18" s="225"/>
      <c r="N18" s="228"/>
      <c r="O18" s="227"/>
      <c r="P18" s="225"/>
      <c r="Q18" s="228"/>
      <c r="R18" s="227"/>
      <c r="S18" s="225"/>
      <c r="T18" s="228"/>
      <c r="U18" s="227"/>
      <c r="V18" s="225"/>
      <c r="W18" s="228"/>
      <c r="X18" s="227"/>
      <c r="Y18" s="225"/>
      <c r="Z18" s="228"/>
      <c r="AA18" s="227"/>
      <c r="AB18" s="225"/>
      <c r="AC18" s="228"/>
      <c r="AD18" s="227"/>
      <c r="AE18" s="225"/>
      <c r="AF18" s="228"/>
      <c r="AG18" s="227"/>
      <c r="AH18" s="225"/>
      <c r="AI18" s="228"/>
      <c r="AJ18" s="227"/>
      <c r="AK18" s="225"/>
      <c r="AL18" s="228"/>
      <c r="AM18" s="227"/>
      <c r="AN18" s="225"/>
      <c r="AO18" s="228"/>
    </row>
    <row r="19" spans="1:41" ht="37.5" customHeight="1">
      <c r="A19" s="566"/>
      <c r="B19" s="567" t="s">
        <v>185</v>
      </c>
      <c r="C19" s="568"/>
      <c r="D19" s="562"/>
      <c r="E19" s="337" t="s">
        <v>95</v>
      </c>
      <c r="F19" s="294">
        <f t="shared" si="18"/>
        <v>0</v>
      </c>
      <c r="G19" s="295">
        <f t="shared" si="18"/>
        <v>0</v>
      </c>
      <c r="H19" s="260">
        <f t="shared" si="19"/>
        <v>0</v>
      </c>
      <c r="I19" s="224"/>
      <c r="J19" s="225"/>
      <c r="K19" s="226"/>
      <c r="L19" s="227"/>
      <c r="M19" s="225"/>
      <c r="N19" s="228"/>
      <c r="O19" s="227"/>
      <c r="P19" s="225"/>
      <c r="Q19" s="228"/>
      <c r="R19" s="227"/>
      <c r="S19" s="225"/>
      <c r="T19" s="228"/>
      <c r="U19" s="227"/>
      <c r="V19" s="225"/>
      <c r="W19" s="228"/>
      <c r="X19" s="227"/>
      <c r="Y19" s="225"/>
      <c r="Z19" s="228"/>
      <c r="AA19" s="227"/>
      <c r="AB19" s="225"/>
      <c r="AC19" s="228"/>
      <c r="AD19" s="227"/>
      <c r="AE19" s="225"/>
      <c r="AF19" s="228"/>
      <c r="AG19" s="227"/>
      <c r="AH19" s="225"/>
      <c r="AI19" s="228"/>
      <c r="AJ19" s="227"/>
      <c r="AK19" s="225"/>
      <c r="AL19" s="228"/>
      <c r="AM19" s="227"/>
      <c r="AN19" s="225"/>
      <c r="AO19" s="228"/>
    </row>
    <row r="20" spans="1:41" ht="37.5" customHeight="1">
      <c r="A20" s="565" t="s">
        <v>82</v>
      </c>
      <c r="B20" s="567" t="s">
        <v>184</v>
      </c>
      <c r="C20" s="568"/>
      <c r="D20" s="561" t="s">
        <v>25</v>
      </c>
      <c r="E20" s="353" t="s">
        <v>77</v>
      </c>
      <c r="F20" s="294">
        <f t="shared" si="18"/>
        <v>0</v>
      </c>
      <c r="G20" s="295">
        <f t="shared" si="18"/>
        <v>0</v>
      </c>
      <c r="H20" s="260">
        <f t="shared" si="19"/>
        <v>0</v>
      </c>
      <c r="I20" s="224"/>
      <c r="J20" s="225"/>
      <c r="K20" s="226"/>
      <c r="L20" s="227"/>
      <c r="M20" s="225"/>
      <c r="N20" s="228"/>
      <c r="O20" s="227"/>
      <c r="P20" s="225"/>
      <c r="Q20" s="228"/>
      <c r="R20" s="227"/>
      <c r="S20" s="225"/>
      <c r="T20" s="228"/>
      <c r="U20" s="227"/>
      <c r="V20" s="225"/>
      <c r="W20" s="228"/>
      <c r="X20" s="227"/>
      <c r="Y20" s="225"/>
      <c r="Z20" s="228"/>
      <c r="AA20" s="227"/>
      <c r="AB20" s="225"/>
      <c r="AC20" s="228"/>
      <c r="AD20" s="227"/>
      <c r="AE20" s="225"/>
      <c r="AF20" s="228"/>
      <c r="AG20" s="227"/>
      <c r="AH20" s="225"/>
      <c r="AI20" s="228"/>
      <c r="AJ20" s="227"/>
      <c r="AK20" s="225"/>
      <c r="AL20" s="228"/>
      <c r="AM20" s="227"/>
      <c r="AN20" s="225"/>
      <c r="AO20" s="228"/>
    </row>
    <row r="21" spans="1:41" ht="37.5" customHeight="1">
      <c r="A21" s="566"/>
      <c r="B21" s="567" t="s">
        <v>26</v>
      </c>
      <c r="C21" s="568"/>
      <c r="D21" s="562"/>
      <c r="E21" s="353" t="s">
        <v>102</v>
      </c>
      <c r="F21" s="294">
        <f t="shared" si="18"/>
        <v>0</v>
      </c>
      <c r="G21" s="295">
        <f t="shared" si="18"/>
        <v>0</v>
      </c>
      <c r="H21" s="260">
        <f t="shared" si="19"/>
        <v>0</v>
      </c>
      <c r="I21" s="224"/>
      <c r="J21" s="225"/>
      <c r="K21" s="226"/>
      <c r="L21" s="227"/>
      <c r="M21" s="225"/>
      <c r="N21" s="228"/>
      <c r="O21" s="227"/>
      <c r="P21" s="225"/>
      <c r="Q21" s="228"/>
      <c r="R21" s="227"/>
      <c r="S21" s="225"/>
      <c r="T21" s="228"/>
      <c r="U21" s="227"/>
      <c r="V21" s="225"/>
      <c r="W21" s="228"/>
      <c r="X21" s="227"/>
      <c r="Y21" s="225"/>
      <c r="Z21" s="228"/>
      <c r="AA21" s="227"/>
      <c r="AB21" s="225"/>
      <c r="AC21" s="228"/>
      <c r="AD21" s="227"/>
      <c r="AE21" s="225"/>
      <c r="AF21" s="228"/>
      <c r="AG21" s="227"/>
      <c r="AH21" s="225"/>
      <c r="AI21" s="228"/>
      <c r="AJ21" s="227"/>
      <c r="AK21" s="225"/>
      <c r="AL21" s="228"/>
      <c r="AM21" s="227"/>
      <c r="AN21" s="225"/>
      <c r="AO21" s="228"/>
    </row>
    <row r="22" spans="1:41" ht="37.5" customHeight="1">
      <c r="A22" s="566"/>
      <c r="B22" s="567" t="s">
        <v>185</v>
      </c>
      <c r="C22" s="568"/>
      <c r="D22" s="562"/>
      <c r="E22" s="337" t="s">
        <v>95</v>
      </c>
      <c r="F22" s="294">
        <f t="shared" si="18"/>
        <v>0</v>
      </c>
      <c r="G22" s="295">
        <f t="shared" si="18"/>
        <v>0</v>
      </c>
      <c r="H22" s="260">
        <f t="shared" si="19"/>
        <v>0</v>
      </c>
      <c r="I22" s="224"/>
      <c r="J22" s="225"/>
      <c r="K22" s="226"/>
      <c r="L22" s="227"/>
      <c r="M22" s="225"/>
      <c r="N22" s="228"/>
      <c r="O22" s="227"/>
      <c r="P22" s="225"/>
      <c r="Q22" s="228"/>
      <c r="R22" s="227"/>
      <c r="S22" s="225"/>
      <c r="T22" s="228"/>
      <c r="U22" s="227"/>
      <c r="V22" s="225"/>
      <c r="W22" s="228"/>
      <c r="X22" s="227"/>
      <c r="Y22" s="225"/>
      <c r="Z22" s="228"/>
      <c r="AA22" s="227"/>
      <c r="AB22" s="225"/>
      <c r="AC22" s="228"/>
      <c r="AD22" s="227"/>
      <c r="AE22" s="225"/>
      <c r="AF22" s="228"/>
      <c r="AG22" s="227"/>
      <c r="AH22" s="225"/>
      <c r="AI22" s="228"/>
      <c r="AJ22" s="227"/>
      <c r="AK22" s="225"/>
      <c r="AL22" s="228"/>
      <c r="AM22" s="227"/>
      <c r="AN22" s="225"/>
      <c r="AO22" s="228"/>
    </row>
    <row r="23" spans="1:41" ht="38.25" customHeight="1" thickBot="1">
      <c r="A23" s="361" t="s">
        <v>83</v>
      </c>
      <c r="B23" s="567" t="s">
        <v>23</v>
      </c>
      <c r="C23" s="568"/>
      <c r="D23" s="354" t="s">
        <v>24</v>
      </c>
      <c r="E23" s="353" t="s">
        <v>78</v>
      </c>
      <c r="F23" s="294">
        <f t="shared" si="18"/>
        <v>0</v>
      </c>
      <c r="G23" s="295">
        <f t="shared" si="18"/>
        <v>0</v>
      </c>
      <c r="H23" s="260">
        <f t="shared" si="19"/>
        <v>0</v>
      </c>
      <c r="I23" s="224"/>
      <c r="J23" s="225"/>
      <c r="K23" s="226"/>
      <c r="L23" s="227"/>
      <c r="M23" s="225"/>
      <c r="N23" s="228"/>
      <c r="O23" s="227"/>
      <c r="P23" s="225"/>
      <c r="Q23" s="228"/>
      <c r="R23" s="227"/>
      <c r="S23" s="225"/>
      <c r="T23" s="228"/>
      <c r="U23" s="227"/>
      <c r="V23" s="225"/>
      <c r="W23" s="228"/>
      <c r="X23" s="227"/>
      <c r="Y23" s="225"/>
      <c r="Z23" s="228"/>
      <c r="AA23" s="227"/>
      <c r="AB23" s="225"/>
      <c r="AC23" s="228"/>
      <c r="AD23" s="227"/>
      <c r="AE23" s="225"/>
      <c r="AF23" s="228"/>
      <c r="AG23" s="227"/>
      <c r="AH23" s="225"/>
      <c r="AI23" s="228"/>
      <c r="AJ23" s="227"/>
      <c r="AK23" s="225"/>
      <c r="AL23" s="228"/>
      <c r="AM23" s="227"/>
      <c r="AN23" s="225"/>
      <c r="AO23" s="228"/>
    </row>
    <row r="24" spans="1:41" ht="15.75" customHeight="1" thickBot="1">
      <c r="A24" s="563" t="s">
        <v>84</v>
      </c>
      <c r="B24" s="621"/>
      <c r="C24" s="327" t="s">
        <v>80</v>
      </c>
      <c r="D24" s="77"/>
      <c r="E24" s="112"/>
      <c r="F24" s="127"/>
      <c r="G24" s="128"/>
      <c r="H24" s="151"/>
      <c r="I24" s="121"/>
      <c r="J24" s="45"/>
      <c r="K24" s="128"/>
      <c r="L24" s="129"/>
      <c r="M24" s="45"/>
      <c r="N24" s="46"/>
      <c r="O24" s="129"/>
      <c r="P24" s="45"/>
      <c r="Q24" s="46"/>
      <c r="R24" s="129"/>
      <c r="S24" s="45"/>
      <c r="T24" s="46"/>
      <c r="U24" s="129"/>
      <c r="V24" s="45"/>
      <c r="W24" s="46"/>
      <c r="X24" s="129"/>
      <c r="Y24" s="45"/>
      <c r="Z24" s="46"/>
      <c r="AA24" s="129"/>
      <c r="AB24" s="45"/>
      <c r="AC24" s="46"/>
      <c r="AD24" s="129"/>
      <c r="AE24" s="45"/>
      <c r="AF24" s="46"/>
      <c r="AG24" s="129"/>
      <c r="AH24" s="45"/>
      <c r="AI24" s="46"/>
      <c r="AJ24" s="129"/>
      <c r="AK24" s="45"/>
      <c r="AL24" s="46"/>
      <c r="AM24" s="129"/>
      <c r="AN24" s="45"/>
      <c r="AO24" s="46"/>
    </row>
    <row r="25" spans="1:41" ht="15.75" customHeight="1" thickBot="1">
      <c r="A25" s="563" t="s">
        <v>85</v>
      </c>
      <c r="B25" s="621"/>
      <c r="C25" s="327" t="s">
        <v>86</v>
      </c>
      <c r="D25" s="77"/>
      <c r="E25" s="112"/>
      <c r="F25" s="129">
        <f>I25+L25+O25+R25+U25+X25+AA25+AD25+AG25+AM25</f>
        <v>0</v>
      </c>
      <c r="G25" s="45">
        <f>J25+M25+P25+S25+V25+Y25+AB25+AE25+AH25+AN25</f>
        <v>0</v>
      </c>
      <c r="H25" s="46">
        <f>K25+N25+Q25+T25+W25+Z25+AC25+AF25+AI25+AO25</f>
        <v>0</v>
      </c>
      <c r="I25" s="127">
        <f>I27+I29+I28</f>
        <v>0</v>
      </c>
      <c r="J25" s="127">
        <f t="shared" ref="J25:AO25" si="20">J27+J29+J28</f>
        <v>0</v>
      </c>
      <c r="K25" s="127">
        <f t="shared" si="20"/>
        <v>0</v>
      </c>
      <c r="L25" s="127">
        <f t="shared" si="20"/>
        <v>0</v>
      </c>
      <c r="M25" s="127">
        <f t="shared" si="20"/>
        <v>0</v>
      </c>
      <c r="N25" s="127">
        <f t="shared" si="20"/>
        <v>0</v>
      </c>
      <c r="O25" s="127">
        <f t="shared" si="20"/>
        <v>0</v>
      </c>
      <c r="P25" s="127">
        <f t="shared" si="20"/>
        <v>0</v>
      </c>
      <c r="Q25" s="127">
        <f t="shared" si="20"/>
        <v>0</v>
      </c>
      <c r="R25" s="127">
        <f t="shared" si="20"/>
        <v>0</v>
      </c>
      <c r="S25" s="127">
        <f t="shared" si="20"/>
        <v>0</v>
      </c>
      <c r="T25" s="127">
        <f t="shared" si="20"/>
        <v>0</v>
      </c>
      <c r="U25" s="127">
        <f t="shared" si="20"/>
        <v>0</v>
      </c>
      <c r="V25" s="127">
        <f t="shared" si="20"/>
        <v>0</v>
      </c>
      <c r="W25" s="127">
        <f t="shared" si="20"/>
        <v>0</v>
      </c>
      <c r="X25" s="127">
        <f t="shared" si="20"/>
        <v>0</v>
      </c>
      <c r="Y25" s="127">
        <f t="shared" si="20"/>
        <v>0</v>
      </c>
      <c r="Z25" s="127">
        <f t="shared" si="20"/>
        <v>0</v>
      </c>
      <c r="AA25" s="127">
        <f t="shared" si="20"/>
        <v>0</v>
      </c>
      <c r="AB25" s="127">
        <f t="shared" si="20"/>
        <v>0</v>
      </c>
      <c r="AC25" s="127">
        <f t="shared" si="20"/>
        <v>0</v>
      </c>
      <c r="AD25" s="127">
        <f t="shared" si="20"/>
        <v>0</v>
      </c>
      <c r="AE25" s="127">
        <f t="shared" si="20"/>
        <v>0</v>
      </c>
      <c r="AF25" s="127">
        <f t="shared" si="20"/>
        <v>0</v>
      </c>
      <c r="AG25" s="127">
        <f t="shared" si="20"/>
        <v>0</v>
      </c>
      <c r="AH25" s="127">
        <f t="shared" si="20"/>
        <v>0</v>
      </c>
      <c r="AI25" s="127">
        <f t="shared" si="20"/>
        <v>0</v>
      </c>
      <c r="AJ25" s="127">
        <f t="shared" ref="AJ25:AL25" si="21">AJ27+AJ29+AJ28</f>
        <v>0</v>
      </c>
      <c r="AK25" s="127">
        <f t="shared" si="21"/>
        <v>0</v>
      </c>
      <c r="AL25" s="127">
        <f t="shared" si="21"/>
        <v>0</v>
      </c>
      <c r="AM25" s="127">
        <f t="shared" si="20"/>
        <v>0</v>
      </c>
      <c r="AN25" s="127">
        <f t="shared" si="20"/>
        <v>0</v>
      </c>
      <c r="AO25" s="127">
        <f t="shared" si="20"/>
        <v>0</v>
      </c>
    </row>
    <row r="26" spans="1:41" ht="33" customHeight="1">
      <c r="A26" s="648" t="s">
        <v>79</v>
      </c>
      <c r="B26" s="649"/>
      <c r="C26" s="38"/>
      <c r="D26" s="38"/>
      <c r="E26" s="111"/>
      <c r="F26" s="255"/>
      <c r="G26" s="256"/>
      <c r="H26" s="257"/>
      <c r="I26" s="122"/>
      <c r="J26" s="83"/>
      <c r="K26" s="130"/>
      <c r="L26" s="131"/>
      <c r="M26" s="83"/>
      <c r="N26" s="84"/>
      <c r="O26" s="131"/>
      <c r="P26" s="83"/>
      <c r="Q26" s="84"/>
      <c r="R26" s="131"/>
      <c r="S26" s="83"/>
      <c r="T26" s="84"/>
      <c r="U26" s="131"/>
      <c r="V26" s="83"/>
      <c r="W26" s="84"/>
      <c r="X26" s="131"/>
      <c r="Y26" s="83"/>
      <c r="Z26" s="84"/>
      <c r="AA26" s="131"/>
      <c r="AB26" s="83"/>
      <c r="AC26" s="84"/>
      <c r="AD26" s="131"/>
      <c r="AE26" s="83"/>
      <c r="AF26" s="84"/>
      <c r="AG26" s="131"/>
      <c r="AH26" s="83"/>
      <c r="AI26" s="84"/>
      <c r="AJ26" s="131"/>
      <c r="AK26" s="83"/>
      <c r="AL26" s="84"/>
      <c r="AM26" s="131"/>
      <c r="AN26" s="83"/>
      <c r="AO26" s="84"/>
    </row>
    <row r="27" spans="1:41" ht="54.75" customHeight="1">
      <c r="A27" s="361" t="s">
        <v>87</v>
      </c>
      <c r="B27" s="610" t="s">
        <v>187</v>
      </c>
      <c r="C27" s="611"/>
      <c r="D27" s="354" t="s">
        <v>27</v>
      </c>
      <c r="E27" s="571" t="s">
        <v>223</v>
      </c>
      <c r="F27" s="278">
        <f>I27+L27+O27+R27+U27+X27+AA27+AD27+AG27+AM27</f>
        <v>0</v>
      </c>
      <c r="G27" s="279">
        <f>J27+M27+P27+S27+V27+Y27+AB27+AE27+AH27+AN27</f>
        <v>0</v>
      </c>
      <c r="H27" s="263">
        <f>K27+N27+Q27+T27+W27+Z27+AC27+AF27+AI27+AO27</f>
        <v>0</v>
      </c>
      <c r="I27" s="224"/>
      <c r="J27" s="224"/>
      <c r="K27" s="224"/>
      <c r="L27" s="227"/>
      <c r="M27" s="225"/>
      <c r="N27" s="228"/>
      <c r="O27" s="227"/>
      <c r="P27" s="225"/>
      <c r="Q27" s="228"/>
      <c r="R27" s="227"/>
      <c r="S27" s="225"/>
      <c r="T27" s="228"/>
      <c r="U27" s="227"/>
      <c r="V27" s="225"/>
      <c r="W27" s="228"/>
      <c r="X27" s="227"/>
      <c r="Y27" s="225"/>
      <c r="Z27" s="228"/>
      <c r="AA27" s="227"/>
      <c r="AB27" s="225"/>
      <c r="AC27" s="228"/>
      <c r="AD27" s="227"/>
      <c r="AE27" s="225"/>
      <c r="AF27" s="228"/>
      <c r="AG27" s="227"/>
      <c r="AH27" s="225"/>
      <c r="AI27" s="228"/>
      <c r="AJ27" s="227"/>
      <c r="AK27" s="225"/>
      <c r="AL27" s="228"/>
      <c r="AM27" s="227"/>
      <c r="AN27" s="225"/>
      <c r="AO27" s="228"/>
    </row>
    <row r="28" spans="1:41" ht="33" customHeight="1">
      <c r="A28" s="367" t="s">
        <v>88</v>
      </c>
      <c r="B28" s="612"/>
      <c r="C28" s="613"/>
      <c r="D28" s="354" t="s">
        <v>207</v>
      </c>
      <c r="E28" s="619"/>
      <c r="F28" s="278"/>
      <c r="G28" s="279"/>
      <c r="H28" s="263"/>
      <c r="I28" s="224"/>
      <c r="J28" s="225"/>
      <c r="K28" s="226"/>
      <c r="L28" s="227"/>
      <c r="M28" s="225"/>
      <c r="N28" s="228"/>
      <c r="O28" s="227"/>
      <c r="P28" s="225"/>
      <c r="Q28" s="228"/>
      <c r="R28" s="227"/>
      <c r="S28" s="225"/>
      <c r="T28" s="228"/>
      <c r="U28" s="227"/>
      <c r="V28" s="225"/>
      <c r="W28" s="228"/>
      <c r="X28" s="227"/>
      <c r="Y28" s="225"/>
      <c r="Z28" s="228"/>
      <c r="AA28" s="227"/>
      <c r="AB28" s="225"/>
      <c r="AC28" s="228"/>
      <c r="AD28" s="227"/>
      <c r="AE28" s="225"/>
      <c r="AF28" s="228"/>
      <c r="AG28" s="227"/>
      <c r="AH28" s="225"/>
      <c r="AI28" s="228"/>
      <c r="AJ28" s="227"/>
      <c r="AK28" s="225"/>
      <c r="AL28" s="228"/>
      <c r="AM28" s="227"/>
      <c r="AN28" s="225"/>
      <c r="AO28" s="228"/>
    </row>
    <row r="29" spans="1:41" ht="33" customHeight="1" thickBot="1">
      <c r="A29" s="361" t="s">
        <v>89</v>
      </c>
      <c r="B29" s="612"/>
      <c r="C29" s="613"/>
      <c r="D29" s="354" t="s">
        <v>28</v>
      </c>
      <c r="E29" s="619"/>
      <c r="F29" s="278">
        <f>I29+L29+O29+R29+U29+X29+AA29+AD29+AG29+AM29</f>
        <v>0</v>
      </c>
      <c r="G29" s="279">
        <f>J29+M29+P29+S29+V29+Y29+AB29+AE29+AH29+AN29</f>
        <v>0</v>
      </c>
      <c r="H29" s="263">
        <f>K29+N29+Q29+T29+W29+Z29+AC29+AF29+AI29+AO29</f>
        <v>0</v>
      </c>
      <c r="I29" s="224"/>
      <c r="J29" s="225"/>
      <c r="K29" s="226"/>
      <c r="L29" s="227"/>
      <c r="M29" s="225"/>
      <c r="N29" s="228"/>
      <c r="O29" s="227"/>
      <c r="P29" s="225"/>
      <c r="Q29" s="228"/>
      <c r="R29" s="227"/>
      <c r="S29" s="225"/>
      <c r="T29" s="228"/>
      <c r="U29" s="227"/>
      <c r="V29" s="225"/>
      <c r="W29" s="228"/>
      <c r="X29" s="227"/>
      <c r="Y29" s="225"/>
      <c r="Z29" s="228"/>
      <c r="AA29" s="227"/>
      <c r="AB29" s="225"/>
      <c r="AC29" s="228"/>
      <c r="AD29" s="227"/>
      <c r="AE29" s="225"/>
      <c r="AF29" s="228"/>
      <c r="AG29" s="227"/>
      <c r="AH29" s="225"/>
      <c r="AI29" s="228"/>
      <c r="AJ29" s="227"/>
      <c r="AK29" s="225"/>
      <c r="AL29" s="228"/>
      <c r="AM29" s="227"/>
      <c r="AN29" s="225"/>
      <c r="AO29" s="228"/>
    </row>
    <row r="30" spans="1:41" ht="35.25" customHeight="1" thickBot="1">
      <c r="A30" s="563" t="s">
        <v>90</v>
      </c>
      <c r="B30" s="621"/>
      <c r="C30" s="327" t="s">
        <v>91</v>
      </c>
      <c r="D30" s="77"/>
      <c r="E30" s="112"/>
      <c r="F30" s="127"/>
      <c r="G30" s="128"/>
      <c r="H30" s="151">
        <f>SUM(I30:N30)</f>
        <v>0</v>
      </c>
      <c r="I30" s="121"/>
      <c r="J30" s="45"/>
      <c r="K30" s="128"/>
      <c r="L30" s="129"/>
      <c r="M30" s="45"/>
      <c r="N30" s="46"/>
      <c r="O30" s="129"/>
      <c r="P30" s="45"/>
      <c r="Q30" s="46"/>
      <c r="R30" s="129"/>
      <c r="S30" s="45"/>
      <c r="T30" s="46"/>
      <c r="U30" s="129"/>
      <c r="V30" s="45"/>
      <c r="W30" s="46"/>
      <c r="X30" s="129"/>
      <c r="Y30" s="45"/>
      <c r="Z30" s="46"/>
      <c r="AA30" s="129"/>
      <c r="AB30" s="45"/>
      <c r="AC30" s="46"/>
      <c r="AD30" s="129"/>
      <c r="AE30" s="45"/>
      <c r="AF30" s="46"/>
      <c r="AG30" s="129"/>
      <c r="AH30" s="45"/>
      <c r="AI30" s="46"/>
      <c r="AJ30" s="129"/>
      <c r="AK30" s="45"/>
      <c r="AL30" s="46"/>
      <c r="AM30" s="129"/>
      <c r="AN30" s="45"/>
      <c r="AO30" s="46"/>
    </row>
    <row r="31" spans="1:41" ht="35.25" customHeight="1" thickBot="1">
      <c r="A31" s="563" t="s">
        <v>92</v>
      </c>
      <c r="B31" s="621"/>
      <c r="C31" s="327" t="s">
        <v>93</v>
      </c>
      <c r="D31" s="77"/>
      <c r="E31" s="112"/>
      <c r="F31" s="127"/>
      <c r="G31" s="128"/>
      <c r="H31" s="46">
        <f>SUM(I31:N31)</f>
        <v>0</v>
      </c>
      <c r="I31" s="121"/>
      <c r="J31" s="45"/>
      <c r="K31" s="128"/>
      <c r="L31" s="129"/>
      <c r="M31" s="45"/>
      <c r="N31" s="46"/>
      <c r="O31" s="129"/>
      <c r="P31" s="45"/>
      <c r="Q31" s="46"/>
      <c r="R31" s="129"/>
      <c r="S31" s="45"/>
      <c r="T31" s="46"/>
      <c r="U31" s="129"/>
      <c r="V31" s="45"/>
      <c r="W31" s="46"/>
      <c r="X31" s="129"/>
      <c r="Y31" s="45"/>
      <c r="Z31" s="46"/>
      <c r="AA31" s="129"/>
      <c r="AB31" s="45"/>
      <c r="AC31" s="46"/>
      <c r="AD31" s="129"/>
      <c r="AE31" s="45"/>
      <c r="AF31" s="46"/>
      <c r="AG31" s="129"/>
      <c r="AH31" s="45"/>
      <c r="AI31" s="46"/>
      <c r="AJ31" s="129"/>
      <c r="AK31" s="45"/>
      <c r="AL31" s="46"/>
      <c r="AM31" s="129"/>
      <c r="AN31" s="45"/>
      <c r="AO31" s="46"/>
    </row>
    <row r="32" spans="1:41" ht="35.25" customHeight="1" thickBot="1">
      <c r="A32" s="563" t="s">
        <v>94</v>
      </c>
      <c r="B32" s="621"/>
      <c r="C32" s="327" t="s">
        <v>95</v>
      </c>
      <c r="D32" s="77"/>
      <c r="E32" s="112"/>
      <c r="F32" s="129">
        <f>I32+L32+O32+R32+U32+AJ32</f>
        <v>2575819.64</v>
      </c>
      <c r="G32" s="45">
        <f>J32+M32+P32+S32+V32+Y32+AB32+AE32+AH32+AN32</f>
        <v>168014.3</v>
      </c>
      <c r="H32" s="46">
        <f>K32+N32+Q32+T32+W32+Z32+AC32+AF32+AI32+AO32</f>
        <v>168014.3</v>
      </c>
      <c r="I32" s="129">
        <f t="shared" ref="I32:AO32" si="22">I33+I34+I35+I36+I37+I38+I39+I40+I41+I42+I43</f>
        <v>24000</v>
      </c>
      <c r="J32" s="129">
        <f t="shared" si="22"/>
        <v>24000</v>
      </c>
      <c r="K32" s="129">
        <f t="shared" si="22"/>
        <v>24000</v>
      </c>
      <c r="L32" s="129">
        <f t="shared" si="22"/>
        <v>107694</v>
      </c>
      <c r="M32" s="129">
        <f t="shared" si="22"/>
        <v>144014.29999999999</v>
      </c>
      <c r="N32" s="129">
        <f t="shared" si="22"/>
        <v>144014.29999999999</v>
      </c>
      <c r="O32" s="129">
        <f t="shared" si="22"/>
        <v>1079200</v>
      </c>
      <c r="P32" s="129">
        <f t="shared" si="22"/>
        <v>0</v>
      </c>
      <c r="Q32" s="129">
        <f t="shared" si="22"/>
        <v>0</v>
      </c>
      <c r="R32" s="129">
        <f t="shared" si="22"/>
        <v>36961.620000000003</v>
      </c>
      <c r="S32" s="129">
        <f t="shared" si="22"/>
        <v>0</v>
      </c>
      <c r="T32" s="129">
        <f t="shared" si="22"/>
        <v>0</v>
      </c>
      <c r="U32" s="129">
        <f t="shared" si="22"/>
        <v>1303838.3799999999</v>
      </c>
      <c r="V32" s="129">
        <f t="shared" si="22"/>
        <v>0</v>
      </c>
      <c r="W32" s="129">
        <f t="shared" si="22"/>
        <v>0</v>
      </c>
      <c r="X32" s="129">
        <f t="shared" si="22"/>
        <v>0</v>
      </c>
      <c r="Y32" s="129">
        <f t="shared" si="22"/>
        <v>0</v>
      </c>
      <c r="Z32" s="129">
        <f t="shared" si="22"/>
        <v>0</v>
      </c>
      <c r="AA32" s="129">
        <f t="shared" si="22"/>
        <v>0</v>
      </c>
      <c r="AB32" s="129">
        <f t="shared" si="22"/>
        <v>0</v>
      </c>
      <c r="AC32" s="129">
        <f t="shared" si="22"/>
        <v>0</v>
      </c>
      <c r="AD32" s="129">
        <f t="shared" si="22"/>
        <v>0</v>
      </c>
      <c r="AE32" s="129">
        <f t="shared" si="22"/>
        <v>0</v>
      </c>
      <c r="AF32" s="129">
        <f t="shared" si="22"/>
        <v>0</v>
      </c>
      <c r="AG32" s="129">
        <f t="shared" si="22"/>
        <v>0</v>
      </c>
      <c r="AH32" s="129">
        <f t="shared" si="22"/>
        <v>0</v>
      </c>
      <c r="AI32" s="129">
        <f t="shared" si="22"/>
        <v>0</v>
      </c>
      <c r="AJ32" s="129">
        <f t="shared" ref="AJ32:AL32" si="23">AJ33+AJ34+AJ35+AJ36+AJ37+AJ38+AJ39+AJ40+AJ41+AJ42+AJ43</f>
        <v>24125.64</v>
      </c>
      <c r="AK32" s="129">
        <f t="shared" si="23"/>
        <v>0</v>
      </c>
      <c r="AL32" s="129">
        <f t="shared" si="23"/>
        <v>0</v>
      </c>
      <c r="AM32" s="129">
        <f t="shared" si="22"/>
        <v>0</v>
      </c>
      <c r="AN32" s="129">
        <f t="shared" si="22"/>
        <v>0</v>
      </c>
      <c r="AO32" s="129">
        <f t="shared" si="22"/>
        <v>0</v>
      </c>
    </row>
    <row r="33" spans="1:41" ht="25.5" customHeight="1">
      <c r="A33" s="532" t="s">
        <v>96</v>
      </c>
      <c r="B33" s="574" t="s">
        <v>32</v>
      </c>
      <c r="C33" s="575"/>
      <c r="D33" s="340" t="s">
        <v>19</v>
      </c>
      <c r="E33" s="339" t="s">
        <v>97</v>
      </c>
      <c r="F33" s="273">
        <f>I33+L33+O33+R33+U33+X33+AA33+AD33+AG33+AM33</f>
        <v>0</v>
      </c>
      <c r="G33" s="274">
        <f t="shared" ref="G33:G43" si="24">J33+M33+P33+S33+V33+Y33+AB33+AE33+AH33+AN33</f>
        <v>0</v>
      </c>
      <c r="H33" s="272">
        <f t="shared" ref="H33:H43" si="25">K33+N33+Q33+T33+W33+Z33+AC33+AF33+AI33+AO33</f>
        <v>0</v>
      </c>
      <c r="I33" s="229"/>
      <c r="J33" s="230"/>
      <c r="K33" s="231"/>
      <c r="L33" s="232"/>
      <c r="M33" s="230"/>
      <c r="N33" s="233"/>
      <c r="O33" s="232"/>
      <c r="P33" s="230"/>
      <c r="Q33" s="233"/>
      <c r="R33" s="232"/>
      <c r="S33" s="230"/>
      <c r="T33" s="233"/>
      <c r="U33" s="232"/>
      <c r="V33" s="230"/>
      <c r="W33" s="233"/>
      <c r="X33" s="232"/>
      <c r="Y33" s="230"/>
      <c r="Z33" s="233"/>
      <c r="AA33" s="232"/>
      <c r="AB33" s="230"/>
      <c r="AC33" s="233"/>
      <c r="AD33" s="232"/>
      <c r="AE33" s="230"/>
      <c r="AF33" s="233"/>
      <c r="AG33" s="232"/>
      <c r="AH33" s="230"/>
      <c r="AI33" s="233"/>
      <c r="AJ33" s="232"/>
      <c r="AK33" s="230"/>
      <c r="AL33" s="233"/>
      <c r="AM33" s="232"/>
      <c r="AN33" s="230"/>
      <c r="AO33" s="233"/>
    </row>
    <row r="34" spans="1:41" ht="25.5" customHeight="1">
      <c r="A34" s="533"/>
      <c r="B34" s="567" t="s">
        <v>30</v>
      </c>
      <c r="C34" s="568"/>
      <c r="D34" s="354" t="s">
        <v>19</v>
      </c>
      <c r="E34" s="353" t="s">
        <v>98</v>
      </c>
      <c r="F34" s="278">
        <f t="shared" ref="F34:F43" si="26">I34+L34+O34+R34+U34+X34+AA34+AD34+AG34+AM34</f>
        <v>0</v>
      </c>
      <c r="G34" s="279">
        <f t="shared" si="24"/>
        <v>0</v>
      </c>
      <c r="H34" s="263">
        <f t="shared" si="25"/>
        <v>0</v>
      </c>
      <c r="I34" s="224"/>
      <c r="J34" s="225"/>
      <c r="K34" s="226"/>
      <c r="L34" s="227"/>
      <c r="M34" s="225"/>
      <c r="N34" s="228"/>
      <c r="O34" s="227"/>
      <c r="P34" s="225"/>
      <c r="Q34" s="228"/>
      <c r="R34" s="227"/>
      <c r="S34" s="225"/>
      <c r="T34" s="228"/>
      <c r="U34" s="227"/>
      <c r="V34" s="225"/>
      <c r="W34" s="228"/>
      <c r="X34" s="227"/>
      <c r="Y34" s="225"/>
      <c r="Z34" s="228"/>
      <c r="AA34" s="227"/>
      <c r="AB34" s="225"/>
      <c r="AC34" s="228"/>
      <c r="AD34" s="227"/>
      <c r="AE34" s="225"/>
      <c r="AF34" s="228"/>
      <c r="AG34" s="227"/>
      <c r="AH34" s="225"/>
      <c r="AI34" s="228"/>
      <c r="AJ34" s="227"/>
      <c r="AK34" s="225"/>
      <c r="AL34" s="228"/>
      <c r="AM34" s="227"/>
      <c r="AN34" s="225"/>
      <c r="AO34" s="228"/>
    </row>
    <row r="35" spans="1:41" ht="25.5" customHeight="1">
      <c r="A35" s="533"/>
      <c r="B35" s="567" t="s">
        <v>22</v>
      </c>
      <c r="C35" s="568"/>
      <c r="D35" s="354" t="s">
        <v>19</v>
      </c>
      <c r="E35" s="353" t="s">
        <v>99</v>
      </c>
      <c r="F35" s="278">
        <f t="shared" si="26"/>
        <v>0</v>
      </c>
      <c r="G35" s="279">
        <f t="shared" si="24"/>
        <v>0</v>
      </c>
      <c r="H35" s="263">
        <f t="shared" si="25"/>
        <v>0</v>
      </c>
      <c r="I35" s="224"/>
      <c r="J35" s="225"/>
      <c r="K35" s="226"/>
      <c r="L35" s="227"/>
      <c r="M35" s="225"/>
      <c r="N35" s="228"/>
      <c r="O35" s="227"/>
      <c r="P35" s="225"/>
      <c r="Q35" s="228"/>
      <c r="R35" s="227"/>
      <c r="S35" s="225"/>
      <c r="T35" s="228"/>
      <c r="U35" s="227"/>
      <c r="V35" s="225"/>
      <c r="W35" s="228"/>
      <c r="X35" s="227"/>
      <c r="Y35" s="225"/>
      <c r="Z35" s="228"/>
      <c r="AA35" s="227"/>
      <c r="AB35" s="225"/>
      <c r="AC35" s="228"/>
      <c r="AD35" s="227"/>
      <c r="AE35" s="225"/>
      <c r="AF35" s="228"/>
      <c r="AG35" s="227"/>
      <c r="AH35" s="225"/>
      <c r="AI35" s="228"/>
      <c r="AJ35" s="227"/>
      <c r="AK35" s="225"/>
      <c r="AL35" s="228"/>
      <c r="AM35" s="227"/>
      <c r="AN35" s="225"/>
      <c r="AO35" s="228"/>
    </row>
    <row r="36" spans="1:41" ht="25.5" customHeight="1">
      <c r="A36" s="533"/>
      <c r="B36" s="567" t="s">
        <v>188</v>
      </c>
      <c r="C36" s="568"/>
      <c r="D36" s="354" t="s">
        <v>19</v>
      </c>
      <c r="E36" s="353" t="s">
        <v>100</v>
      </c>
      <c r="F36" s="278">
        <f t="shared" si="26"/>
        <v>0</v>
      </c>
      <c r="G36" s="279">
        <f t="shared" si="24"/>
        <v>0</v>
      </c>
      <c r="H36" s="263">
        <f t="shared" si="25"/>
        <v>0</v>
      </c>
      <c r="I36" s="224"/>
      <c r="J36" s="225"/>
      <c r="K36" s="226"/>
      <c r="L36" s="227"/>
      <c r="M36" s="225"/>
      <c r="N36" s="228"/>
      <c r="O36" s="227"/>
      <c r="P36" s="225"/>
      <c r="Q36" s="228"/>
      <c r="R36" s="227"/>
      <c r="S36" s="225"/>
      <c r="T36" s="228"/>
      <c r="U36" s="227"/>
      <c r="V36" s="225"/>
      <c r="W36" s="228"/>
      <c r="X36" s="227"/>
      <c r="Y36" s="225"/>
      <c r="Z36" s="228"/>
      <c r="AA36" s="227"/>
      <c r="AB36" s="225"/>
      <c r="AC36" s="228"/>
      <c r="AD36" s="227"/>
      <c r="AE36" s="225"/>
      <c r="AF36" s="228"/>
      <c r="AG36" s="227"/>
      <c r="AH36" s="225"/>
      <c r="AI36" s="228"/>
      <c r="AJ36" s="227"/>
      <c r="AK36" s="225"/>
      <c r="AL36" s="228"/>
      <c r="AM36" s="227"/>
      <c r="AN36" s="225"/>
      <c r="AO36" s="228"/>
    </row>
    <row r="37" spans="1:41" ht="25.5" customHeight="1">
      <c r="A37" s="533"/>
      <c r="B37" s="567" t="s">
        <v>29</v>
      </c>
      <c r="C37" s="568"/>
      <c r="D37" s="354" t="s">
        <v>19</v>
      </c>
      <c r="E37" s="353" t="s">
        <v>101</v>
      </c>
      <c r="F37" s="278">
        <f t="shared" si="26"/>
        <v>1327838.3799999999</v>
      </c>
      <c r="G37" s="279">
        <f t="shared" si="24"/>
        <v>24000</v>
      </c>
      <c r="H37" s="263">
        <f t="shared" si="25"/>
        <v>24000</v>
      </c>
      <c r="I37" s="224">
        <v>24000</v>
      </c>
      <c r="J37" s="224">
        <v>24000</v>
      </c>
      <c r="K37" s="224">
        <v>24000</v>
      </c>
      <c r="L37" s="227"/>
      <c r="M37" s="225"/>
      <c r="N37" s="228"/>
      <c r="O37" s="227"/>
      <c r="P37" s="225"/>
      <c r="Q37" s="228"/>
      <c r="R37" s="227"/>
      <c r="S37" s="225"/>
      <c r="T37" s="228"/>
      <c r="U37" s="227">
        <v>1303838.3799999999</v>
      </c>
      <c r="V37" s="225"/>
      <c r="W37" s="228"/>
      <c r="X37" s="227"/>
      <c r="Y37" s="225"/>
      <c r="Z37" s="228"/>
      <c r="AA37" s="227"/>
      <c r="AB37" s="225"/>
      <c r="AC37" s="228"/>
      <c r="AD37" s="227"/>
      <c r="AE37" s="225"/>
      <c r="AF37" s="228"/>
      <c r="AG37" s="227"/>
      <c r="AH37" s="225"/>
      <c r="AI37" s="228"/>
      <c r="AJ37" s="227"/>
      <c r="AK37" s="225"/>
      <c r="AL37" s="228"/>
      <c r="AM37" s="227"/>
      <c r="AN37" s="225"/>
      <c r="AO37" s="228"/>
    </row>
    <row r="38" spans="1:41" ht="25.5" customHeight="1">
      <c r="A38" s="533"/>
      <c r="B38" s="567" t="s">
        <v>26</v>
      </c>
      <c r="C38" s="568"/>
      <c r="D38" s="354" t="s">
        <v>19</v>
      </c>
      <c r="E38" s="353" t="s">
        <v>102</v>
      </c>
      <c r="F38" s="278">
        <f>I38+L38+O38+R38+U38+X38+AA38+AD38+AG38+AM38+AJ38</f>
        <v>1103325.6399999999</v>
      </c>
      <c r="G38" s="279">
        <f t="shared" si="24"/>
        <v>0</v>
      </c>
      <c r="H38" s="263">
        <f t="shared" si="25"/>
        <v>0</v>
      </c>
      <c r="I38" s="224"/>
      <c r="J38" s="225"/>
      <c r="K38" s="226"/>
      <c r="L38" s="227"/>
      <c r="M38" s="225"/>
      <c r="N38" s="228"/>
      <c r="O38" s="227">
        <v>1079200</v>
      </c>
      <c r="P38" s="225"/>
      <c r="Q38" s="228"/>
      <c r="R38" s="227"/>
      <c r="S38" s="225"/>
      <c r="T38" s="228"/>
      <c r="U38" s="227"/>
      <c r="V38" s="225"/>
      <c r="W38" s="228"/>
      <c r="X38" s="227"/>
      <c r="Y38" s="225"/>
      <c r="Z38" s="228"/>
      <c r="AA38" s="227"/>
      <c r="AB38" s="225"/>
      <c r="AC38" s="228"/>
      <c r="AD38" s="227"/>
      <c r="AE38" s="225"/>
      <c r="AF38" s="228"/>
      <c r="AG38" s="227"/>
      <c r="AH38" s="225"/>
      <c r="AI38" s="228"/>
      <c r="AJ38" s="227">
        <v>24125.64</v>
      </c>
      <c r="AK38" s="225"/>
      <c r="AL38" s="228"/>
      <c r="AM38" s="227"/>
      <c r="AN38" s="227"/>
      <c r="AO38" s="227"/>
    </row>
    <row r="39" spans="1:41" ht="25.5" customHeight="1">
      <c r="A39" s="533"/>
      <c r="B39" s="567" t="s">
        <v>31</v>
      </c>
      <c r="C39" s="568"/>
      <c r="D39" s="354" t="s">
        <v>19</v>
      </c>
      <c r="E39" s="353" t="s">
        <v>103</v>
      </c>
      <c r="F39" s="278">
        <f t="shared" si="26"/>
        <v>0</v>
      </c>
      <c r="G39" s="279">
        <f t="shared" si="24"/>
        <v>0</v>
      </c>
      <c r="H39" s="263">
        <f t="shared" si="25"/>
        <v>0</v>
      </c>
      <c r="I39" s="224"/>
      <c r="J39" s="225"/>
      <c r="K39" s="226"/>
      <c r="L39" s="227"/>
      <c r="M39" s="225"/>
      <c r="N39" s="228"/>
      <c r="O39" s="227"/>
      <c r="P39" s="225"/>
      <c r="Q39" s="228"/>
      <c r="R39" s="227"/>
      <c r="S39" s="225"/>
      <c r="T39" s="228"/>
      <c r="U39" s="227"/>
      <c r="V39" s="225"/>
      <c r="W39" s="228"/>
      <c r="X39" s="227"/>
      <c r="Y39" s="225"/>
      <c r="Z39" s="228"/>
      <c r="AA39" s="227"/>
      <c r="AB39" s="225"/>
      <c r="AC39" s="228"/>
      <c r="AD39" s="227"/>
      <c r="AE39" s="225"/>
      <c r="AF39" s="228"/>
      <c r="AG39" s="227"/>
      <c r="AH39" s="225"/>
      <c r="AI39" s="228"/>
      <c r="AJ39" s="227"/>
      <c r="AK39" s="225"/>
      <c r="AL39" s="228"/>
      <c r="AM39" s="227"/>
      <c r="AN39" s="225"/>
      <c r="AO39" s="228"/>
    </row>
    <row r="40" spans="1:41" ht="25.5" customHeight="1">
      <c r="A40" s="533"/>
      <c r="B40" s="567" t="s">
        <v>104</v>
      </c>
      <c r="C40" s="568"/>
      <c r="D40" s="354" t="s">
        <v>19</v>
      </c>
      <c r="E40" s="353" t="s">
        <v>105</v>
      </c>
      <c r="F40" s="278">
        <f t="shared" si="26"/>
        <v>0</v>
      </c>
      <c r="G40" s="279">
        <f t="shared" si="24"/>
        <v>0</v>
      </c>
      <c r="H40" s="263">
        <f t="shared" si="25"/>
        <v>0</v>
      </c>
      <c r="I40" s="224"/>
      <c r="J40" s="225"/>
      <c r="K40" s="226"/>
      <c r="L40" s="227"/>
      <c r="M40" s="225"/>
      <c r="N40" s="228"/>
      <c r="O40" s="227"/>
      <c r="P40" s="225"/>
      <c r="Q40" s="228"/>
      <c r="R40" s="227"/>
      <c r="S40" s="225"/>
      <c r="T40" s="228"/>
      <c r="U40" s="227"/>
      <c r="V40" s="225"/>
      <c r="W40" s="228"/>
      <c r="X40" s="227"/>
      <c r="Y40" s="225"/>
      <c r="Z40" s="228"/>
      <c r="AA40" s="227"/>
      <c r="AB40" s="225"/>
      <c r="AC40" s="228"/>
      <c r="AD40" s="227"/>
      <c r="AE40" s="225"/>
      <c r="AF40" s="228"/>
      <c r="AG40" s="227"/>
      <c r="AH40" s="225"/>
      <c r="AI40" s="228"/>
      <c r="AJ40" s="227"/>
      <c r="AK40" s="225"/>
      <c r="AL40" s="228"/>
      <c r="AM40" s="227"/>
      <c r="AN40" s="225"/>
      <c r="AO40" s="228"/>
    </row>
    <row r="41" spans="1:41" ht="25.5" customHeight="1">
      <c r="A41" s="533"/>
      <c r="B41" s="567" t="s">
        <v>221</v>
      </c>
      <c r="C41" s="568"/>
      <c r="D41" s="354" t="s">
        <v>19</v>
      </c>
      <c r="E41" s="337" t="s">
        <v>222</v>
      </c>
      <c r="F41" s="278">
        <f t="shared" si="26"/>
        <v>144655.62</v>
      </c>
      <c r="G41" s="279">
        <f t="shared" si="24"/>
        <v>144014.29999999999</v>
      </c>
      <c r="H41" s="263">
        <f t="shared" si="25"/>
        <v>144014.29999999999</v>
      </c>
      <c r="I41" s="224"/>
      <c r="J41" s="225"/>
      <c r="K41" s="226"/>
      <c r="L41" s="227">
        <v>107694</v>
      </c>
      <c r="M41" s="225">
        <v>144014.29999999999</v>
      </c>
      <c r="N41" s="228">
        <v>144014.29999999999</v>
      </c>
      <c r="O41" s="227"/>
      <c r="P41" s="225"/>
      <c r="Q41" s="228"/>
      <c r="R41" s="227">
        <v>36961.620000000003</v>
      </c>
      <c r="S41" s="225"/>
      <c r="T41" s="228"/>
      <c r="U41" s="227"/>
      <c r="V41" s="225"/>
      <c r="W41" s="228"/>
      <c r="X41" s="227"/>
      <c r="Y41" s="225"/>
      <c r="Z41" s="228"/>
      <c r="AA41" s="227"/>
      <c r="AB41" s="225"/>
      <c r="AC41" s="228"/>
      <c r="AD41" s="227"/>
      <c r="AE41" s="225"/>
      <c r="AF41" s="228"/>
      <c r="AG41" s="227"/>
      <c r="AH41" s="225"/>
      <c r="AI41" s="228"/>
      <c r="AJ41" s="227"/>
      <c r="AK41" s="225"/>
      <c r="AL41" s="228"/>
      <c r="AM41" s="227"/>
      <c r="AN41" s="225"/>
      <c r="AO41" s="228"/>
    </row>
    <row r="42" spans="1:41" ht="25.5" customHeight="1">
      <c r="A42" s="533"/>
      <c r="B42" s="567" t="s">
        <v>193</v>
      </c>
      <c r="C42" s="568"/>
      <c r="D42" s="354" t="s">
        <v>19</v>
      </c>
      <c r="E42" s="353" t="s">
        <v>194</v>
      </c>
      <c r="F42" s="278">
        <f t="shared" si="26"/>
        <v>0</v>
      </c>
      <c r="G42" s="279">
        <f t="shared" si="24"/>
        <v>0</v>
      </c>
      <c r="H42" s="263">
        <f t="shared" si="25"/>
        <v>0</v>
      </c>
      <c r="I42" s="234"/>
      <c r="J42" s="235"/>
      <c r="K42" s="236"/>
      <c r="L42" s="237"/>
      <c r="M42" s="235"/>
      <c r="N42" s="238"/>
      <c r="O42" s="237"/>
      <c r="P42" s="235"/>
      <c r="Q42" s="238"/>
      <c r="R42" s="237"/>
      <c r="S42" s="235"/>
      <c r="T42" s="238"/>
      <c r="U42" s="237"/>
      <c r="V42" s="235"/>
      <c r="W42" s="238"/>
      <c r="X42" s="237"/>
      <c r="Y42" s="235"/>
      <c r="Z42" s="238"/>
      <c r="AA42" s="237"/>
      <c r="AB42" s="235"/>
      <c r="AC42" s="238"/>
      <c r="AD42" s="237"/>
      <c r="AE42" s="235"/>
      <c r="AF42" s="238"/>
      <c r="AG42" s="237"/>
      <c r="AH42" s="235"/>
      <c r="AI42" s="238"/>
      <c r="AJ42" s="237"/>
      <c r="AK42" s="235"/>
      <c r="AL42" s="238"/>
      <c r="AM42" s="237"/>
      <c r="AN42" s="235"/>
      <c r="AO42" s="238"/>
    </row>
    <row r="43" spans="1:41" ht="25.5" customHeight="1" thickBot="1">
      <c r="A43" s="533"/>
      <c r="B43" s="567" t="s">
        <v>192</v>
      </c>
      <c r="C43" s="568"/>
      <c r="D43" s="354" t="s">
        <v>19</v>
      </c>
      <c r="E43" s="353" t="s">
        <v>191</v>
      </c>
      <c r="F43" s="278">
        <f t="shared" si="26"/>
        <v>0</v>
      </c>
      <c r="G43" s="279">
        <f t="shared" si="24"/>
        <v>0</v>
      </c>
      <c r="H43" s="263">
        <f t="shared" si="25"/>
        <v>0</v>
      </c>
      <c r="I43" s="234"/>
      <c r="J43" s="235"/>
      <c r="K43" s="236"/>
      <c r="L43" s="237"/>
      <c r="M43" s="235"/>
      <c r="N43" s="238"/>
      <c r="O43" s="237"/>
      <c r="P43" s="235"/>
      <c r="Q43" s="238"/>
      <c r="R43" s="237"/>
      <c r="S43" s="235"/>
      <c r="T43" s="238"/>
      <c r="U43" s="237"/>
      <c r="V43" s="235"/>
      <c r="W43" s="238"/>
      <c r="X43" s="237"/>
      <c r="Y43" s="235"/>
      <c r="Z43" s="238"/>
      <c r="AA43" s="237"/>
      <c r="AB43" s="235"/>
      <c r="AC43" s="238"/>
      <c r="AD43" s="237"/>
      <c r="AE43" s="235"/>
      <c r="AF43" s="238"/>
      <c r="AG43" s="237"/>
      <c r="AH43" s="235"/>
      <c r="AI43" s="238"/>
      <c r="AJ43" s="237"/>
      <c r="AK43" s="235"/>
      <c r="AL43" s="238"/>
      <c r="AM43" s="237"/>
      <c r="AN43" s="237"/>
      <c r="AO43" s="237"/>
    </row>
    <row r="44" spans="1:41">
      <c r="A44" s="536"/>
      <c r="B44" s="615"/>
      <c r="C44" s="74"/>
      <c r="D44" s="41"/>
      <c r="E44" s="115"/>
      <c r="F44" s="273"/>
      <c r="G44" s="274"/>
      <c r="H44" s="272">
        <f>SUM(I44:N44)</f>
        <v>0</v>
      </c>
      <c r="I44" s="273"/>
      <c r="J44" s="274"/>
      <c r="K44" s="272"/>
      <c r="L44" s="273"/>
      <c r="M44" s="274"/>
      <c r="N44" s="272"/>
      <c r="O44" s="273"/>
      <c r="P44" s="274"/>
      <c r="Q44" s="272"/>
      <c r="R44" s="273"/>
      <c r="S44" s="274"/>
      <c r="T44" s="272"/>
      <c r="U44" s="273"/>
      <c r="V44" s="274"/>
      <c r="W44" s="272"/>
      <c r="X44" s="273"/>
      <c r="Y44" s="274"/>
      <c r="Z44" s="272"/>
      <c r="AA44" s="273"/>
      <c r="AB44" s="274"/>
      <c r="AC44" s="272"/>
      <c r="AD44" s="273"/>
      <c r="AE44" s="274"/>
      <c r="AF44" s="272"/>
      <c r="AG44" s="273"/>
      <c r="AH44" s="274"/>
      <c r="AI44" s="272"/>
      <c r="AJ44" s="273"/>
      <c r="AK44" s="274"/>
      <c r="AL44" s="272"/>
      <c r="AM44" s="273"/>
      <c r="AN44" s="274"/>
      <c r="AO44" s="272"/>
    </row>
    <row r="45" spans="1:41" ht="15.75" customHeight="1">
      <c r="A45" s="660" t="s">
        <v>106</v>
      </c>
      <c r="B45" s="661"/>
      <c r="C45" s="72" t="s">
        <v>107</v>
      </c>
      <c r="D45" s="72" t="s">
        <v>56</v>
      </c>
      <c r="E45" s="116"/>
      <c r="F45" s="275">
        <f>F46+F47</f>
        <v>1496619.64</v>
      </c>
      <c r="G45" s="276">
        <f t="shared" ref="G45:AO45" si="27">G46+G47</f>
        <v>168014.3</v>
      </c>
      <c r="H45" s="277">
        <f t="shared" si="27"/>
        <v>168014.3</v>
      </c>
      <c r="I45" s="275">
        <f>I46+I47</f>
        <v>24000</v>
      </c>
      <c r="J45" s="276">
        <f t="shared" si="27"/>
        <v>24000</v>
      </c>
      <c r="K45" s="277">
        <f t="shared" si="27"/>
        <v>24000</v>
      </c>
      <c r="L45" s="275">
        <f t="shared" si="27"/>
        <v>107694</v>
      </c>
      <c r="M45" s="276">
        <f t="shared" si="27"/>
        <v>144014.29999999999</v>
      </c>
      <c r="N45" s="277">
        <f t="shared" si="27"/>
        <v>144014.29999999999</v>
      </c>
      <c r="O45" s="275">
        <f t="shared" si="27"/>
        <v>0</v>
      </c>
      <c r="P45" s="276">
        <f t="shared" si="27"/>
        <v>0</v>
      </c>
      <c r="Q45" s="277">
        <f t="shared" si="27"/>
        <v>0</v>
      </c>
      <c r="R45" s="275">
        <f t="shared" si="27"/>
        <v>36961.620000000003</v>
      </c>
      <c r="S45" s="276">
        <f t="shared" si="27"/>
        <v>0</v>
      </c>
      <c r="T45" s="277">
        <f t="shared" si="27"/>
        <v>0</v>
      </c>
      <c r="U45" s="275">
        <f t="shared" si="27"/>
        <v>1303838.3799999999</v>
      </c>
      <c r="V45" s="276">
        <f t="shared" si="27"/>
        <v>0</v>
      </c>
      <c r="W45" s="277">
        <f t="shared" si="27"/>
        <v>0</v>
      </c>
      <c r="X45" s="275">
        <f t="shared" si="27"/>
        <v>0</v>
      </c>
      <c r="Y45" s="276">
        <f t="shared" si="27"/>
        <v>0</v>
      </c>
      <c r="Z45" s="277">
        <f t="shared" si="27"/>
        <v>0</v>
      </c>
      <c r="AA45" s="275">
        <f t="shared" si="27"/>
        <v>0</v>
      </c>
      <c r="AB45" s="276">
        <f t="shared" si="27"/>
        <v>0</v>
      </c>
      <c r="AC45" s="277">
        <f t="shared" si="27"/>
        <v>0</v>
      </c>
      <c r="AD45" s="275">
        <f t="shared" si="27"/>
        <v>0</v>
      </c>
      <c r="AE45" s="276">
        <f t="shared" si="27"/>
        <v>0</v>
      </c>
      <c r="AF45" s="277">
        <f t="shared" si="27"/>
        <v>0</v>
      </c>
      <c r="AG45" s="275">
        <f t="shared" si="27"/>
        <v>0</v>
      </c>
      <c r="AH45" s="276">
        <f t="shared" si="27"/>
        <v>0</v>
      </c>
      <c r="AI45" s="277">
        <f t="shared" si="27"/>
        <v>0</v>
      </c>
      <c r="AJ45" s="275">
        <f t="shared" ref="AJ45:AL45" si="28">AJ46+AJ47</f>
        <v>24125.64</v>
      </c>
      <c r="AK45" s="276">
        <f t="shared" si="28"/>
        <v>0</v>
      </c>
      <c r="AL45" s="277">
        <f t="shared" si="28"/>
        <v>0</v>
      </c>
      <c r="AM45" s="275">
        <f t="shared" si="27"/>
        <v>0</v>
      </c>
      <c r="AN45" s="276">
        <f t="shared" si="27"/>
        <v>0</v>
      </c>
      <c r="AO45" s="277">
        <f t="shared" si="27"/>
        <v>0</v>
      </c>
    </row>
    <row r="46" spans="1:41" ht="15.75" customHeight="1">
      <c r="A46" s="658" t="s">
        <v>108</v>
      </c>
      <c r="B46" s="659"/>
      <c r="C46" s="31" t="s">
        <v>103</v>
      </c>
      <c r="D46" s="31" t="s">
        <v>56</v>
      </c>
      <c r="E46" s="114"/>
      <c r="F46" s="278">
        <f>F10</f>
        <v>1496619.64</v>
      </c>
      <c r="G46" s="279">
        <f t="shared" ref="G46:AO46" si="29">G10</f>
        <v>168014.3</v>
      </c>
      <c r="H46" s="263">
        <f t="shared" si="29"/>
        <v>168014.3</v>
      </c>
      <c r="I46" s="278">
        <f t="shared" si="29"/>
        <v>24000</v>
      </c>
      <c r="J46" s="279">
        <f t="shared" si="29"/>
        <v>24000</v>
      </c>
      <c r="K46" s="263">
        <f t="shared" si="29"/>
        <v>24000</v>
      </c>
      <c r="L46" s="278">
        <f t="shared" si="29"/>
        <v>107694</v>
      </c>
      <c r="M46" s="279">
        <f t="shared" si="29"/>
        <v>144014.29999999999</v>
      </c>
      <c r="N46" s="263">
        <f t="shared" si="29"/>
        <v>144014.29999999999</v>
      </c>
      <c r="O46" s="278">
        <f t="shared" si="29"/>
        <v>0</v>
      </c>
      <c r="P46" s="279">
        <f t="shared" si="29"/>
        <v>0</v>
      </c>
      <c r="Q46" s="263">
        <f t="shared" si="29"/>
        <v>0</v>
      </c>
      <c r="R46" s="278">
        <f t="shared" si="29"/>
        <v>36961.620000000003</v>
      </c>
      <c r="S46" s="279">
        <f t="shared" si="29"/>
        <v>0</v>
      </c>
      <c r="T46" s="263">
        <f t="shared" si="29"/>
        <v>0</v>
      </c>
      <c r="U46" s="278">
        <f t="shared" si="29"/>
        <v>1303838.3799999999</v>
      </c>
      <c r="V46" s="279">
        <f t="shared" si="29"/>
        <v>0</v>
      </c>
      <c r="W46" s="263">
        <f t="shared" si="29"/>
        <v>0</v>
      </c>
      <c r="X46" s="278">
        <f t="shared" si="29"/>
        <v>0</v>
      </c>
      <c r="Y46" s="279">
        <f t="shared" si="29"/>
        <v>0</v>
      </c>
      <c r="Z46" s="263">
        <f t="shared" si="29"/>
        <v>0</v>
      </c>
      <c r="AA46" s="278">
        <f t="shared" si="29"/>
        <v>0</v>
      </c>
      <c r="AB46" s="279">
        <f t="shared" si="29"/>
        <v>0</v>
      </c>
      <c r="AC46" s="263">
        <f t="shared" si="29"/>
        <v>0</v>
      </c>
      <c r="AD46" s="278">
        <f t="shared" si="29"/>
        <v>0</v>
      </c>
      <c r="AE46" s="279">
        <f t="shared" si="29"/>
        <v>0</v>
      </c>
      <c r="AF46" s="263">
        <f t="shared" si="29"/>
        <v>0</v>
      </c>
      <c r="AG46" s="278">
        <f t="shared" si="29"/>
        <v>0</v>
      </c>
      <c r="AH46" s="279">
        <f t="shared" si="29"/>
        <v>0</v>
      </c>
      <c r="AI46" s="263">
        <f t="shared" si="29"/>
        <v>0</v>
      </c>
      <c r="AJ46" s="278">
        <f t="shared" ref="AJ46:AL46" si="30">AJ10</f>
        <v>24125.64</v>
      </c>
      <c r="AK46" s="279">
        <f t="shared" si="30"/>
        <v>0</v>
      </c>
      <c r="AL46" s="263">
        <f t="shared" si="30"/>
        <v>0</v>
      </c>
      <c r="AM46" s="278">
        <f t="shared" si="29"/>
        <v>0</v>
      </c>
      <c r="AN46" s="279">
        <f t="shared" si="29"/>
        <v>0</v>
      </c>
      <c r="AO46" s="263">
        <f t="shared" si="29"/>
        <v>0</v>
      </c>
    </row>
    <row r="47" spans="1:41" ht="15.75" customHeight="1">
      <c r="A47" s="658" t="s">
        <v>109</v>
      </c>
      <c r="B47" s="659"/>
      <c r="C47" s="31" t="s">
        <v>105</v>
      </c>
      <c r="D47" s="31" t="s">
        <v>56</v>
      </c>
      <c r="E47" s="114"/>
      <c r="F47" s="278"/>
      <c r="G47" s="279"/>
      <c r="H47" s="263"/>
      <c r="I47" s="278"/>
      <c r="J47" s="279"/>
      <c r="K47" s="263"/>
      <c r="L47" s="278"/>
      <c r="M47" s="279"/>
      <c r="N47" s="263"/>
      <c r="O47" s="278"/>
      <c r="P47" s="279"/>
      <c r="Q47" s="263"/>
      <c r="R47" s="278"/>
      <c r="S47" s="279"/>
      <c r="T47" s="263"/>
      <c r="U47" s="278"/>
      <c r="V47" s="279"/>
      <c r="W47" s="263"/>
      <c r="X47" s="278"/>
      <c r="Y47" s="279"/>
      <c r="Z47" s="263"/>
      <c r="AA47" s="278"/>
      <c r="AB47" s="279"/>
      <c r="AC47" s="263"/>
      <c r="AD47" s="278"/>
      <c r="AE47" s="279"/>
      <c r="AF47" s="263"/>
      <c r="AG47" s="278"/>
      <c r="AH47" s="279"/>
      <c r="AI47" s="263"/>
      <c r="AJ47" s="278"/>
      <c r="AK47" s="279"/>
      <c r="AL47" s="263"/>
      <c r="AM47" s="278"/>
      <c r="AN47" s="279"/>
      <c r="AO47" s="263"/>
    </row>
    <row r="48" spans="1:41" ht="15.75" customHeight="1">
      <c r="A48" s="660" t="s">
        <v>110</v>
      </c>
      <c r="B48" s="661"/>
      <c r="C48" s="72" t="s">
        <v>113</v>
      </c>
      <c r="D48" s="72" t="s">
        <v>56</v>
      </c>
      <c r="E48" s="116"/>
      <c r="F48" s="275">
        <f>F49+F50</f>
        <v>2575819.64</v>
      </c>
      <c r="G48" s="276">
        <f t="shared" ref="G48:AO48" si="31">G49+G50</f>
        <v>168014.3</v>
      </c>
      <c r="H48" s="277">
        <f t="shared" si="31"/>
        <v>168014.3</v>
      </c>
      <c r="I48" s="275">
        <f>I49+I50</f>
        <v>24000</v>
      </c>
      <c r="J48" s="276">
        <f t="shared" si="31"/>
        <v>24000</v>
      </c>
      <c r="K48" s="277">
        <f t="shared" si="31"/>
        <v>24000</v>
      </c>
      <c r="L48" s="275">
        <f t="shared" si="31"/>
        <v>107694</v>
      </c>
      <c r="M48" s="276">
        <f t="shared" si="31"/>
        <v>144014.29999999999</v>
      </c>
      <c r="N48" s="277">
        <f t="shared" si="31"/>
        <v>144014.29999999999</v>
      </c>
      <c r="O48" s="275">
        <f t="shared" si="31"/>
        <v>1079200</v>
      </c>
      <c r="P48" s="276">
        <f t="shared" si="31"/>
        <v>0</v>
      </c>
      <c r="Q48" s="277">
        <f t="shared" si="31"/>
        <v>0</v>
      </c>
      <c r="R48" s="275">
        <f t="shared" si="31"/>
        <v>36961.620000000003</v>
      </c>
      <c r="S48" s="276">
        <f t="shared" si="31"/>
        <v>0</v>
      </c>
      <c r="T48" s="277">
        <f t="shared" si="31"/>
        <v>0</v>
      </c>
      <c r="U48" s="275">
        <f t="shared" si="31"/>
        <v>1303838.3799999999</v>
      </c>
      <c r="V48" s="276">
        <f t="shared" si="31"/>
        <v>0</v>
      </c>
      <c r="W48" s="277">
        <f t="shared" si="31"/>
        <v>0</v>
      </c>
      <c r="X48" s="275">
        <f t="shared" si="31"/>
        <v>0</v>
      </c>
      <c r="Y48" s="276">
        <f t="shared" si="31"/>
        <v>0</v>
      </c>
      <c r="Z48" s="277">
        <f t="shared" si="31"/>
        <v>0</v>
      </c>
      <c r="AA48" s="275">
        <f t="shared" si="31"/>
        <v>0</v>
      </c>
      <c r="AB48" s="276">
        <f t="shared" si="31"/>
        <v>0</v>
      </c>
      <c r="AC48" s="277">
        <f t="shared" si="31"/>
        <v>0</v>
      </c>
      <c r="AD48" s="275">
        <f t="shared" si="31"/>
        <v>0</v>
      </c>
      <c r="AE48" s="276">
        <f t="shared" si="31"/>
        <v>0</v>
      </c>
      <c r="AF48" s="277">
        <f t="shared" si="31"/>
        <v>0</v>
      </c>
      <c r="AG48" s="275">
        <f t="shared" si="31"/>
        <v>0</v>
      </c>
      <c r="AH48" s="276">
        <f t="shared" si="31"/>
        <v>0</v>
      </c>
      <c r="AI48" s="277">
        <f t="shared" si="31"/>
        <v>0</v>
      </c>
      <c r="AJ48" s="275">
        <f t="shared" ref="AJ48:AL48" si="32">AJ49+AJ50</f>
        <v>24125.64</v>
      </c>
      <c r="AK48" s="276">
        <f t="shared" si="32"/>
        <v>0</v>
      </c>
      <c r="AL48" s="277">
        <f t="shared" si="32"/>
        <v>0</v>
      </c>
      <c r="AM48" s="275">
        <f t="shared" si="31"/>
        <v>0</v>
      </c>
      <c r="AN48" s="276">
        <f t="shared" si="31"/>
        <v>0</v>
      </c>
      <c r="AO48" s="277">
        <f t="shared" si="31"/>
        <v>0</v>
      </c>
    </row>
    <row r="49" spans="1:41" ht="15.75" customHeight="1">
      <c r="A49" s="658" t="s">
        <v>111</v>
      </c>
      <c r="B49" s="659"/>
      <c r="C49" s="31" t="s">
        <v>68</v>
      </c>
      <c r="D49" s="31" t="s">
        <v>56</v>
      </c>
      <c r="E49" s="114"/>
      <c r="F49" s="278">
        <f>F14</f>
        <v>2575819.64</v>
      </c>
      <c r="G49" s="279">
        <f t="shared" ref="G49:AO49" si="33">G14</f>
        <v>168014.3</v>
      </c>
      <c r="H49" s="263">
        <f t="shared" si="33"/>
        <v>168014.3</v>
      </c>
      <c r="I49" s="278">
        <f>I14</f>
        <v>24000</v>
      </c>
      <c r="J49" s="279">
        <f t="shared" si="33"/>
        <v>24000</v>
      </c>
      <c r="K49" s="263">
        <f t="shared" si="33"/>
        <v>24000</v>
      </c>
      <c r="L49" s="278">
        <f t="shared" si="33"/>
        <v>107694</v>
      </c>
      <c r="M49" s="279">
        <f t="shared" si="33"/>
        <v>144014.29999999999</v>
      </c>
      <c r="N49" s="263">
        <f t="shared" si="33"/>
        <v>144014.29999999999</v>
      </c>
      <c r="O49" s="278">
        <f t="shared" si="33"/>
        <v>1079200</v>
      </c>
      <c r="P49" s="279">
        <f t="shared" si="33"/>
        <v>0</v>
      </c>
      <c r="Q49" s="263">
        <f t="shared" si="33"/>
        <v>0</v>
      </c>
      <c r="R49" s="278">
        <f t="shared" si="33"/>
        <v>36961.620000000003</v>
      </c>
      <c r="S49" s="279">
        <f t="shared" si="33"/>
        <v>0</v>
      </c>
      <c r="T49" s="263">
        <f t="shared" si="33"/>
        <v>0</v>
      </c>
      <c r="U49" s="278">
        <f t="shared" si="33"/>
        <v>1303838.3799999999</v>
      </c>
      <c r="V49" s="279">
        <f t="shared" si="33"/>
        <v>0</v>
      </c>
      <c r="W49" s="263">
        <f t="shared" si="33"/>
        <v>0</v>
      </c>
      <c r="X49" s="278">
        <f t="shared" si="33"/>
        <v>0</v>
      </c>
      <c r="Y49" s="279">
        <f t="shared" si="33"/>
        <v>0</v>
      </c>
      <c r="Z49" s="263">
        <f t="shared" si="33"/>
        <v>0</v>
      </c>
      <c r="AA49" s="278">
        <f t="shared" si="33"/>
        <v>0</v>
      </c>
      <c r="AB49" s="279">
        <f t="shared" si="33"/>
        <v>0</v>
      </c>
      <c r="AC49" s="263">
        <f t="shared" si="33"/>
        <v>0</v>
      </c>
      <c r="AD49" s="278">
        <f t="shared" si="33"/>
        <v>0</v>
      </c>
      <c r="AE49" s="279">
        <f t="shared" si="33"/>
        <v>0</v>
      </c>
      <c r="AF49" s="263">
        <f t="shared" si="33"/>
        <v>0</v>
      </c>
      <c r="AG49" s="278">
        <f t="shared" si="33"/>
        <v>0</v>
      </c>
      <c r="AH49" s="279">
        <f t="shared" si="33"/>
        <v>0</v>
      </c>
      <c r="AI49" s="263">
        <f t="shared" si="33"/>
        <v>0</v>
      </c>
      <c r="AJ49" s="278">
        <f t="shared" ref="AJ49:AL49" si="34">AJ14</f>
        <v>24125.64</v>
      </c>
      <c r="AK49" s="279">
        <f t="shared" si="34"/>
        <v>0</v>
      </c>
      <c r="AL49" s="263">
        <f t="shared" si="34"/>
        <v>0</v>
      </c>
      <c r="AM49" s="278">
        <f t="shared" si="33"/>
        <v>0</v>
      </c>
      <c r="AN49" s="279">
        <f t="shared" si="33"/>
        <v>0</v>
      </c>
      <c r="AO49" s="263">
        <f t="shared" si="33"/>
        <v>0</v>
      </c>
    </row>
    <row r="50" spans="1:41">
      <c r="A50" s="658" t="s">
        <v>112</v>
      </c>
      <c r="B50" s="659"/>
      <c r="C50" s="31" t="s">
        <v>114</v>
      </c>
      <c r="D50" s="31" t="s">
        <v>56</v>
      </c>
      <c r="E50" s="114"/>
      <c r="F50" s="278"/>
      <c r="G50" s="279"/>
      <c r="H50" s="263"/>
      <c r="I50" s="278"/>
      <c r="J50" s="279"/>
      <c r="K50" s="263"/>
      <c r="L50" s="278"/>
      <c r="M50" s="279"/>
      <c r="N50" s="263"/>
      <c r="O50" s="278"/>
      <c r="P50" s="279"/>
      <c r="Q50" s="263"/>
      <c r="R50" s="278"/>
      <c r="S50" s="279"/>
      <c r="T50" s="263"/>
      <c r="U50" s="278"/>
      <c r="V50" s="279"/>
      <c r="W50" s="263"/>
      <c r="X50" s="278"/>
      <c r="Y50" s="279"/>
      <c r="Z50" s="263"/>
      <c r="AA50" s="278"/>
      <c r="AB50" s="279"/>
      <c r="AC50" s="263"/>
      <c r="AD50" s="278"/>
      <c r="AE50" s="279"/>
      <c r="AF50" s="263"/>
      <c r="AG50" s="278"/>
      <c r="AH50" s="279"/>
      <c r="AI50" s="263"/>
      <c r="AJ50" s="278"/>
      <c r="AK50" s="279"/>
      <c r="AL50" s="263"/>
      <c r="AM50" s="278"/>
      <c r="AN50" s="279"/>
      <c r="AO50" s="263"/>
    </row>
    <row r="51" spans="1:41" ht="15.75" customHeight="1">
      <c r="A51" s="662" t="s">
        <v>33</v>
      </c>
      <c r="B51" s="663"/>
      <c r="C51" s="289" t="s">
        <v>34</v>
      </c>
      <c r="D51" s="289" t="s">
        <v>56</v>
      </c>
      <c r="E51" s="290"/>
      <c r="F51" s="275">
        <f>I51+L51+O51</f>
        <v>1079200</v>
      </c>
      <c r="G51" s="275"/>
      <c r="H51" s="275"/>
      <c r="I51" s="275"/>
      <c r="J51" s="275"/>
      <c r="K51" s="275"/>
      <c r="L51" s="275"/>
      <c r="M51" s="275"/>
      <c r="N51" s="275"/>
      <c r="O51" s="275">
        <v>1079200</v>
      </c>
      <c r="P51" s="275">
        <f t="shared" ref="P51:AO51" si="35">P10</f>
        <v>0</v>
      </c>
      <c r="Q51" s="275">
        <f t="shared" si="35"/>
        <v>0</v>
      </c>
      <c r="R51" s="275">
        <f t="shared" si="35"/>
        <v>36961.620000000003</v>
      </c>
      <c r="S51" s="275">
        <f t="shared" si="35"/>
        <v>0</v>
      </c>
      <c r="T51" s="275">
        <f t="shared" si="35"/>
        <v>0</v>
      </c>
      <c r="U51" s="275">
        <f t="shared" si="35"/>
        <v>1303838.3799999999</v>
      </c>
      <c r="V51" s="275">
        <f t="shared" si="35"/>
        <v>0</v>
      </c>
      <c r="W51" s="275">
        <f t="shared" si="35"/>
        <v>0</v>
      </c>
      <c r="X51" s="275">
        <f t="shared" si="35"/>
        <v>0</v>
      </c>
      <c r="Y51" s="275">
        <f t="shared" si="35"/>
        <v>0</v>
      </c>
      <c r="Z51" s="275">
        <f t="shared" si="35"/>
        <v>0</v>
      </c>
      <c r="AA51" s="275">
        <f t="shared" si="35"/>
        <v>0</v>
      </c>
      <c r="AB51" s="275">
        <f t="shared" si="35"/>
        <v>0</v>
      </c>
      <c r="AC51" s="275">
        <f t="shared" si="35"/>
        <v>0</v>
      </c>
      <c r="AD51" s="275">
        <f t="shared" si="35"/>
        <v>0</v>
      </c>
      <c r="AE51" s="275">
        <f t="shared" si="35"/>
        <v>0</v>
      </c>
      <c r="AF51" s="275">
        <f t="shared" si="35"/>
        <v>0</v>
      </c>
      <c r="AG51" s="275">
        <f t="shared" si="35"/>
        <v>0</v>
      </c>
      <c r="AH51" s="275">
        <f t="shared" si="35"/>
        <v>0</v>
      </c>
      <c r="AI51" s="275">
        <f t="shared" si="35"/>
        <v>0</v>
      </c>
      <c r="AJ51" s="275">
        <f t="shared" ref="AJ51:AL51" si="36">AJ10</f>
        <v>24125.64</v>
      </c>
      <c r="AK51" s="275">
        <f t="shared" si="36"/>
        <v>0</v>
      </c>
      <c r="AL51" s="275">
        <f t="shared" si="36"/>
        <v>0</v>
      </c>
      <c r="AM51" s="275">
        <f t="shared" si="35"/>
        <v>0</v>
      </c>
      <c r="AN51" s="275">
        <f t="shared" si="35"/>
        <v>0</v>
      </c>
      <c r="AO51" s="275">
        <f t="shared" si="35"/>
        <v>0</v>
      </c>
    </row>
    <row r="52" spans="1:41" ht="16.5" customHeight="1" thickBot="1">
      <c r="A52" s="656" t="s">
        <v>35</v>
      </c>
      <c r="B52" s="657"/>
      <c r="C52" s="73" t="s">
        <v>36</v>
      </c>
      <c r="D52" s="73" t="s">
        <v>56</v>
      </c>
      <c r="E52" s="117"/>
      <c r="F52" s="280"/>
      <c r="G52" s="281"/>
      <c r="H52" s="282">
        <f>SUM(I52:Q52)</f>
        <v>0</v>
      </c>
      <c r="I52" s="280"/>
      <c r="J52" s="281"/>
      <c r="K52" s="282"/>
      <c r="L52" s="280"/>
      <c r="M52" s="281"/>
      <c r="N52" s="282"/>
      <c r="O52" s="280"/>
      <c r="P52" s="281"/>
      <c r="Q52" s="282"/>
      <c r="R52" s="280"/>
      <c r="S52" s="281"/>
      <c r="T52" s="282"/>
      <c r="U52" s="280"/>
      <c r="V52" s="281"/>
      <c r="W52" s="282"/>
      <c r="X52" s="280"/>
      <c r="Y52" s="281"/>
      <c r="Z52" s="282"/>
      <c r="AA52" s="280"/>
      <c r="AB52" s="281"/>
      <c r="AC52" s="282"/>
      <c r="AD52" s="280"/>
      <c r="AE52" s="281"/>
      <c r="AF52" s="282"/>
      <c r="AG52" s="280"/>
      <c r="AH52" s="281"/>
      <c r="AI52" s="282"/>
      <c r="AJ52" s="280"/>
      <c r="AK52" s="281"/>
      <c r="AL52" s="282"/>
      <c r="AM52" s="280"/>
      <c r="AN52" s="281"/>
      <c r="AO52" s="282"/>
    </row>
  </sheetData>
  <mergeCells count="76">
    <mergeCell ref="A44:B44"/>
    <mergeCell ref="A45:B45"/>
    <mergeCell ref="B34:C34"/>
    <mergeCell ref="B35:C35"/>
    <mergeCell ref="A33:A43"/>
    <mergeCell ref="B40:C40"/>
    <mergeCell ref="B41:C41"/>
    <mergeCell ref="B38:C38"/>
    <mergeCell ref="B33:C33"/>
    <mergeCell ref="B43:C43"/>
    <mergeCell ref="B42:C42"/>
    <mergeCell ref="B39:C39"/>
    <mergeCell ref="A52:B52"/>
    <mergeCell ref="A46:B46"/>
    <mergeCell ref="A47:B47"/>
    <mergeCell ref="A48:B48"/>
    <mergeCell ref="A49:B49"/>
    <mergeCell ref="A50:B50"/>
    <mergeCell ref="A51:B51"/>
    <mergeCell ref="A30:B30"/>
    <mergeCell ref="A32:B32"/>
    <mergeCell ref="A31:B31"/>
    <mergeCell ref="B36:C36"/>
    <mergeCell ref="B37:C37"/>
    <mergeCell ref="E27:E29"/>
    <mergeCell ref="A26:B26"/>
    <mergeCell ref="A17:B17"/>
    <mergeCell ref="A13:B13"/>
    <mergeCell ref="D18:D19"/>
    <mergeCell ref="A15:B15"/>
    <mergeCell ref="B19:C19"/>
    <mergeCell ref="B23:C23"/>
    <mergeCell ref="A20:A22"/>
    <mergeCell ref="B20:C20"/>
    <mergeCell ref="B27:C29"/>
    <mergeCell ref="A24:B24"/>
    <mergeCell ref="A25:B25"/>
    <mergeCell ref="I6:K6"/>
    <mergeCell ref="B21:C21"/>
    <mergeCell ref="B22:C22"/>
    <mergeCell ref="A18:A19"/>
    <mergeCell ref="B18:C18"/>
    <mergeCell ref="D20:D22"/>
    <mergeCell ref="A11:B11"/>
    <mergeCell ref="A16:B16"/>
    <mergeCell ref="A9:B9"/>
    <mergeCell ref="A10:B10"/>
    <mergeCell ref="A12:B12"/>
    <mergeCell ref="A14:B14"/>
    <mergeCell ref="I7:K7"/>
    <mergeCell ref="L6:N6"/>
    <mergeCell ref="R7:T7"/>
    <mergeCell ref="L7:N7"/>
    <mergeCell ref="O6:Q6"/>
    <mergeCell ref="O7:Q7"/>
    <mergeCell ref="X7:Z7"/>
    <mergeCell ref="U6:W6"/>
    <mergeCell ref="U7:W7"/>
    <mergeCell ref="AA7:AC7"/>
    <mergeCell ref="R6:T6"/>
    <mergeCell ref="AJ6:AL6"/>
    <mergeCell ref="AJ7:AL7"/>
    <mergeCell ref="A2:AO2"/>
    <mergeCell ref="C3:AO3"/>
    <mergeCell ref="A4:B8"/>
    <mergeCell ref="C4:C8"/>
    <mergeCell ref="F4:AO4"/>
    <mergeCell ref="F5:H7"/>
    <mergeCell ref="I5:AO5"/>
    <mergeCell ref="AM6:AO6"/>
    <mergeCell ref="AM7:AO7"/>
    <mergeCell ref="X6:AC6"/>
    <mergeCell ref="AD7:AF7"/>
    <mergeCell ref="AG7:AI7"/>
    <mergeCell ref="AG6:AI6"/>
    <mergeCell ref="AD6:AF6"/>
  </mergeCells>
  <phoneticPr fontId="20" type="noConversion"/>
  <pageMargins left="0" right="0" top="0.19685039370078741" bottom="0.19685039370078741" header="0.51181102362204722" footer="0.51181102362204722"/>
  <pageSetup paperSize="9" scale="43" fitToHeight="2" orientation="landscape" r:id="rId1"/>
  <headerFooter alignWithMargins="0"/>
  <rowBreaks count="1" manualBreakCount="1">
    <brk id="39" max="3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W59"/>
  <sheetViews>
    <sheetView showZeros="0" view="pageLayout" topLeftCell="C4" zoomScale="70" zoomScaleSheetLayoutView="90" zoomScalePageLayoutView="70" workbookViewId="0">
      <selection activeCell="L19" sqref="L19"/>
    </sheetView>
  </sheetViews>
  <sheetFormatPr defaultRowHeight="12.75"/>
  <cols>
    <col min="1" max="1" width="32.7109375" style="8" customWidth="1"/>
    <col min="2" max="2" width="27.7109375" style="8" customWidth="1"/>
    <col min="3" max="3" width="8.28515625" style="8" customWidth="1"/>
    <col min="4" max="4" width="7.7109375" style="8" customWidth="1"/>
    <col min="5" max="5" width="9.5703125" style="8" customWidth="1"/>
    <col min="6" max="8" width="15.85546875" style="8" customWidth="1"/>
    <col min="9" max="9" width="11" style="8" customWidth="1"/>
    <col min="10" max="10" width="9.7109375" style="8" customWidth="1"/>
    <col min="11" max="11" width="10.140625" style="8" customWidth="1"/>
    <col min="12" max="12" width="14.140625" style="8" customWidth="1"/>
    <col min="13" max="13" width="13.85546875" style="8" customWidth="1"/>
    <col min="14" max="14" width="13.7109375" style="8" customWidth="1"/>
    <col min="15" max="16" width="13.42578125" style="8" customWidth="1"/>
    <col min="17" max="17" width="12.42578125" style="8" customWidth="1"/>
    <col min="18" max="20" width="15.28515625" style="8" customWidth="1"/>
    <col min="21" max="23" width="14.85546875" style="8" customWidth="1"/>
    <col min="24" max="16384" width="9.140625" style="8"/>
  </cols>
  <sheetData>
    <row r="1" spans="1:23" ht="12.75" customHeight="1"/>
    <row r="2" spans="1:23" ht="20.25" customHeight="1">
      <c r="A2" s="592" t="s">
        <v>129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2"/>
      <c r="W2" s="592"/>
    </row>
    <row r="3" spans="1:23" ht="14.25" customHeight="1" thickBot="1">
      <c r="A3" s="7"/>
      <c r="B3" s="7"/>
      <c r="C3" s="593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10"/>
      <c r="W3" s="10"/>
    </row>
    <row r="4" spans="1:23" ht="36" customHeight="1" thickBot="1">
      <c r="A4" s="545" t="s">
        <v>4</v>
      </c>
      <c r="B4" s="545"/>
      <c r="C4" s="545" t="s">
        <v>5</v>
      </c>
      <c r="D4" s="664" t="s">
        <v>6</v>
      </c>
      <c r="E4" s="665"/>
      <c r="F4" s="576" t="s">
        <v>136</v>
      </c>
      <c r="G4" s="576"/>
      <c r="H4" s="576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</row>
    <row r="5" spans="1:23" ht="18" customHeight="1" thickBot="1">
      <c r="A5" s="545"/>
      <c r="B5" s="545"/>
      <c r="C5" s="545"/>
      <c r="D5" s="326"/>
      <c r="E5" s="326"/>
      <c r="F5" s="666" t="s">
        <v>224</v>
      </c>
      <c r="G5" s="667"/>
      <c r="H5" s="668"/>
      <c r="I5" s="551" t="s">
        <v>9</v>
      </c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2"/>
    </row>
    <row r="6" spans="1:23" s="388" customFormat="1" ht="53.25" customHeight="1" thickBot="1">
      <c r="A6" s="545"/>
      <c r="B6" s="545"/>
      <c r="C6" s="545"/>
      <c r="D6" s="470"/>
      <c r="E6" s="470"/>
      <c r="F6" s="669"/>
      <c r="G6" s="670"/>
      <c r="H6" s="671"/>
      <c r="I6" s="672" t="s">
        <v>218</v>
      </c>
      <c r="J6" s="673"/>
      <c r="K6" s="674"/>
      <c r="L6" s="675" t="s">
        <v>216</v>
      </c>
      <c r="M6" s="673"/>
      <c r="N6" s="674"/>
      <c r="O6" s="675" t="s">
        <v>217</v>
      </c>
      <c r="P6" s="673"/>
      <c r="Q6" s="674"/>
      <c r="R6" s="675" t="s">
        <v>243</v>
      </c>
      <c r="S6" s="673"/>
      <c r="T6" s="674"/>
      <c r="U6" s="675" t="s">
        <v>219</v>
      </c>
      <c r="V6" s="673"/>
      <c r="W6" s="674"/>
    </row>
    <row r="7" spans="1:23" s="388" customFormat="1" ht="19.5" customHeight="1" thickBot="1">
      <c r="A7" s="545"/>
      <c r="B7" s="545"/>
      <c r="C7" s="545"/>
      <c r="D7" s="471" t="s">
        <v>51</v>
      </c>
      <c r="E7" s="472" t="s">
        <v>52</v>
      </c>
      <c r="F7" s="473" t="s">
        <v>163</v>
      </c>
      <c r="G7" s="473" t="s">
        <v>164</v>
      </c>
      <c r="H7" s="473" t="s">
        <v>195</v>
      </c>
      <c r="I7" s="471" t="s">
        <v>163</v>
      </c>
      <c r="J7" s="471" t="s">
        <v>164</v>
      </c>
      <c r="K7" s="471" t="s">
        <v>195</v>
      </c>
      <c r="L7" s="471" t="s">
        <v>163</v>
      </c>
      <c r="M7" s="471" t="s">
        <v>164</v>
      </c>
      <c r="N7" s="471" t="s">
        <v>195</v>
      </c>
      <c r="O7" s="471" t="s">
        <v>163</v>
      </c>
      <c r="P7" s="471" t="s">
        <v>164</v>
      </c>
      <c r="Q7" s="471" t="s">
        <v>195</v>
      </c>
      <c r="R7" s="471" t="s">
        <v>163</v>
      </c>
      <c r="S7" s="471" t="s">
        <v>164</v>
      </c>
      <c r="T7" s="471" t="s">
        <v>195</v>
      </c>
      <c r="U7" s="471" t="s">
        <v>163</v>
      </c>
      <c r="V7" s="471" t="s">
        <v>164</v>
      </c>
      <c r="W7" s="471" t="s">
        <v>195</v>
      </c>
    </row>
    <row r="8" spans="1:23" s="388" customFormat="1" ht="15" customHeight="1" thickBot="1">
      <c r="A8" s="678">
        <v>1</v>
      </c>
      <c r="B8" s="678"/>
      <c r="C8" s="474">
        <v>2</v>
      </c>
      <c r="D8" s="474">
        <f>C8+1</f>
        <v>3</v>
      </c>
      <c r="E8" s="474">
        <f>D8+1</f>
        <v>4</v>
      </c>
      <c r="F8" s="475">
        <v>5</v>
      </c>
      <c r="G8" s="475">
        <v>6</v>
      </c>
      <c r="H8" s="475">
        <v>7</v>
      </c>
      <c r="I8" s="475">
        <v>8</v>
      </c>
      <c r="J8" s="475">
        <v>9</v>
      </c>
      <c r="K8" s="475">
        <v>10</v>
      </c>
      <c r="L8" s="474">
        <v>11</v>
      </c>
      <c r="M8" s="474">
        <v>12</v>
      </c>
      <c r="N8" s="474">
        <v>13</v>
      </c>
      <c r="O8" s="474">
        <v>14</v>
      </c>
      <c r="P8" s="474">
        <v>15</v>
      </c>
      <c r="Q8" s="474">
        <v>16</v>
      </c>
      <c r="R8" s="474">
        <v>17</v>
      </c>
      <c r="S8" s="474">
        <v>18</v>
      </c>
      <c r="T8" s="474">
        <v>19</v>
      </c>
      <c r="U8" s="474">
        <v>20</v>
      </c>
      <c r="V8" s="474">
        <v>21</v>
      </c>
      <c r="W8" s="474">
        <v>22</v>
      </c>
    </row>
    <row r="9" spans="1:23" s="379" customFormat="1" ht="15" customHeight="1">
      <c r="A9" s="681" t="s">
        <v>53</v>
      </c>
      <c r="B9" s="682"/>
      <c r="C9" s="374">
        <v>100</v>
      </c>
      <c r="D9" s="375" t="s">
        <v>56</v>
      </c>
      <c r="E9" s="376"/>
      <c r="F9" s="377">
        <f>I9+L9+O9+R9+U9</f>
        <v>4320856.4000000004</v>
      </c>
      <c r="G9" s="377">
        <f t="shared" ref="F9:H10" si="0">J9+M9+P9+S9+V9+X9</f>
        <v>3865000</v>
      </c>
      <c r="H9" s="377">
        <f t="shared" si="0"/>
        <v>3865000</v>
      </c>
      <c r="I9" s="378">
        <f>I11+I12+I13+I15</f>
        <v>0</v>
      </c>
      <c r="J9" s="378">
        <f t="shared" ref="J9:W9" si="1">J11+J12+J13+J15</f>
        <v>0</v>
      </c>
      <c r="K9" s="378">
        <f t="shared" si="1"/>
        <v>0</v>
      </c>
      <c r="L9" s="378">
        <f t="shared" si="1"/>
        <v>200000</v>
      </c>
      <c r="M9" s="378">
        <f t="shared" si="1"/>
        <v>150000</v>
      </c>
      <c r="N9" s="378">
        <f t="shared" si="1"/>
        <v>150000</v>
      </c>
      <c r="O9" s="378">
        <f t="shared" si="1"/>
        <v>170000</v>
      </c>
      <c r="P9" s="378">
        <f t="shared" si="1"/>
        <v>170000</v>
      </c>
      <c r="Q9" s="378">
        <f t="shared" si="1"/>
        <v>170000</v>
      </c>
      <c r="R9" s="378">
        <f t="shared" si="1"/>
        <v>3900000</v>
      </c>
      <c r="S9" s="378">
        <f t="shared" si="1"/>
        <v>3500000</v>
      </c>
      <c r="T9" s="378">
        <f t="shared" si="1"/>
        <v>3500000</v>
      </c>
      <c r="U9" s="378">
        <f t="shared" si="1"/>
        <v>50856.4</v>
      </c>
      <c r="V9" s="378">
        <f t="shared" si="1"/>
        <v>45000</v>
      </c>
      <c r="W9" s="378">
        <f t="shared" si="1"/>
        <v>45000</v>
      </c>
    </row>
    <row r="10" spans="1:23" s="388" customFormat="1" ht="26.25" customHeight="1">
      <c r="A10" s="679" t="s">
        <v>54</v>
      </c>
      <c r="B10" s="680"/>
      <c r="C10" s="380"/>
      <c r="D10" s="381"/>
      <c r="E10" s="382"/>
      <c r="F10" s="383">
        <f t="shared" si="0"/>
        <v>0</v>
      </c>
      <c r="G10" s="383">
        <f t="shared" si="0"/>
        <v>0</v>
      </c>
      <c r="H10" s="383">
        <f t="shared" si="0"/>
        <v>0</v>
      </c>
      <c r="I10" s="384"/>
      <c r="J10" s="384"/>
      <c r="K10" s="384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6"/>
      <c r="W10" s="387"/>
    </row>
    <row r="11" spans="1:23" s="388" customFormat="1" ht="26.25" customHeight="1">
      <c r="A11" s="676" t="s">
        <v>15</v>
      </c>
      <c r="B11" s="677"/>
      <c r="C11" s="389" t="s">
        <v>55</v>
      </c>
      <c r="D11" s="390" t="s">
        <v>56</v>
      </c>
      <c r="E11" s="391">
        <v>121</v>
      </c>
      <c r="F11" s="383">
        <f t="shared" ref="F11:F28" si="2">I11+L11+O11+R11+U11+W11</f>
        <v>0</v>
      </c>
      <c r="G11" s="383">
        <f t="shared" ref="G11:G19" si="3">J11+M11+P11+S11+V11+X11</f>
        <v>0</v>
      </c>
      <c r="H11" s="383">
        <f t="shared" ref="H11:H19" si="4">K11+N11+Q11+T11+W11+Y11</f>
        <v>0</v>
      </c>
      <c r="I11" s="392"/>
      <c r="J11" s="392"/>
      <c r="K11" s="392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4"/>
      <c r="W11" s="395"/>
    </row>
    <row r="12" spans="1:23" s="388" customFormat="1" ht="26.25" customHeight="1">
      <c r="A12" s="676" t="s">
        <v>57</v>
      </c>
      <c r="B12" s="677"/>
      <c r="C12" s="389" t="s">
        <v>16</v>
      </c>
      <c r="D12" s="390" t="s">
        <v>56</v>
      </c>
      <c r="E12" s="391">
        <v>131</v>
      </c>
      <c r="F12" s="383">
        <f t="shared" si="2"/>
        <v>4100000</v>
      </c>
      <c r="G12" s="383">
        <f t="shared" si="3"/>
        <v>3650000</v>
      </c>
      <c r="H12" s="383">
        <f t="shared" si="4"/>
        <v>3650000</v>
      </c>
      <c r="I12" s="392">
        <f>I19</f>
        <v>0</v>
      </c>
      <c r="J12" s="392"/>
      <c r="K12" s="392"/>
      <c r="L12" s="393">
        <v>200000</v>
      </c>
      <c r="M12" s="393">
        <v>150000</v>
      </c>
      <c r="N12" s="393">
        <v>150000</v>
      </c>
      <c r="O12" s="393"/>
      <c r="P12" s="393"/>
      <c r="Q12" s="393"/>
      <c r="R12" s="393">
        <v>3900000</v>
      </c>
      <c r="S12" s="393">
        <v>3500000</v>
      </c>
      <c r="T12" s="393">
        <v>3500000</v>
      </c>
      <c r="U12" s="393"/>
      <c r="V12" s="394"/>
      <c r="W12" s="395"/>
    </row>
    <row r="13" spans="1:23" s="388" customFormat="1" ht="36.75" customHeight="1">
      <c r="A13" s="676" t="s">
        <v>58</v>
      </c>
      <c r="B13" s="677"/>
      <c r="C13" s="389" t="s">
        <v>18</v>
      </c>
      <c r="D13" s="390" t="s">
        <v>56</v>
      </c>
      <c r="E13" s="391">
        <v>141</v>
      </c>
      <c r="F13" s="383">
        <f t="shared" si="2"/>
        <v>5856.4</v>
      </c>
      <c r="G13" s="383">
        <f t="shared" si="3"/>
        <v>0</v>
      </c>
      <c r="H13" s="383">
        <f t="shared" si="4"/>
        <v>0</v>
      </c>
      <c r="I13" s="392"/>
      <c r="J13" s="392"/>
      <c r="K13" s="392"/>
      <c r="L13" s="393"/>
      <c r="M13" s="393"/>
      <c r="N13" s="393"/>
      <c r="O13" s="393"/>
      <c r="P13" s="393"/>
      <c r="Q13" s="393"/>
      <c r="R13" s="393"/>
      <c r="S13" s="393"/>
      <c r="T13" s="393"/>
      <c r="U13" s="393">
        <v>5856.4</v>
      </c>
      <c r="V13" s="394"/>
      <c r="W13" s="395"/>
    </row>
    <row r="14" spans="1:23" s="388" customFormat="1" ht="45" customHeight="1">
      <c r="A14" s="676" t="s">
        <v>60</v>
      </c>
      <c r="B14" s="677"/>
      <c r="C14" s="389" t="s">
        <v>59</v>
      </c>
      <c r="D14" s="390" t="s">
        <v>56</v>
      </c>
      <c r="E14" s="391"/>
      <c r="F14" s="383">
        <f t="shared" si="2"/>
        <v>0</v>
      </c>
      <c r="G14" s="383">
        <f t="shared" si="3"/>
        <v>0</v>
      </c>
      <c r="H14" s="383">
        <f t="shared" si="4"/>
        <v>0</v>
      </c>
      <c r="I14" s="392"/>
      <c r="J14" s="392"/>
      <c r="K14" s="392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394"/>
      <c r="W14" s="395"/>
    </row>
    <row r="15" spans="1:23" s="388" customFormat="1" ht="26.25" customHeight="1">
      <c r="A15" s="676" t="s">
        <v>63</v>
      </c>
      <c r="B15" s="677"/>
      <c r="C15" s="389" t="s">
        <v>64</v>
      </c>
      <c r="D15" s="390" t="s">
        <v>56</v>
      </c>
      <c r="E15" s="391">
        <v>189</v>
      </c>
      <c r="F15" s="383">
        <f>I15+L15+O15+R15+U15</f>
        <v>215000</v>
      </c>
      <c r="G15" s="383">
        <f t="shared" si="3"/>
        <v>215000</v>
      </c>
      <c r="H15" s="383">
        <f t="shared" si="4"/>
        <v>215000</v>
      </c>
      <c r="I15" s="392"/>
      <c r="J15" s="392"/>
      <c r="K15" s="392"/>
      <c r="L15" s="393"/>
      <c r="M15" s="393"/>
      <c r="N15" s="393"/>
      <c r="O15" s="393">
        <v>170000</v>
      </c>
      <c r="P15" s="393">
        <v>170000</v>
      </c>
      <c r="Q15" s="393">
        <v>170000</v>
      </c>
      <c r="R15" s="393"/>
      <c r="S15" s="393"/>
      <c r="T15" s="393"/>
      <c r="U15" s="393">
        <v>45000</v>
      </c>
      <c r="V15" s="394">
        <v>45000</v>
      </c>
      <c r="W15" s="395">
        <v>45000</v>
      </c>
    </row>
    <row r="16" spans="1:23" s="388" customFormat="1" ht="26.25" customHeight="1">
      <c r="A16" s="676" t="s">
        <v>65</v>
      </c>
      <c r="B16" s="677"/>
      <c r="C16" s="389" t="s">
        <v>17</v>
      </c>
      <c r="D16" s="390" t="s">
        <v>56</v>
      </c>
      <c r="E16" s="391"/>
      <c r="F16" s="383">
        <f t="shared" si="2"/>
        <v>0</v>
      </c>
      <c r="G16" s="383">
        <f t="shared" si="3"/>
        <v>0</v>
      </c>
      <c r="H16" s="383">
        <f t="shared" si="4"/>
        <v>0</v>
      </c>
      <c r="I16" s="392"/>
      <c r="J16" s="392"/>
      <c r="K16" s="392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4"/>
      <c r="W16" s="395"/>
    </row>
    <row r="17" spans="1:23" s="388" customFormat="1" ht="26.25" customHeight="1">
      <c r="A17" s="685" t="s">
        <v>66</v>
      </c>
      <c r="B17" s="686"/>
      <c r="C17" s="396"/>
      <c r="D17" s="397" t="s">
        <v>56</v>
      </c>
      <c r="E17" s="391" t="s">
        <v>68</v>
      </c>
      <c r="F17" s="383">
        <f t="shared" si="2"/>
        <v>0</v>
      </c>
      <c r="G17" s="383">
        <f t="shared" si="3"/>
        <v>0</v>
      </c>
      <c r="H17" s="383">
        <f t="shared" si="4"/>
        <v>0</v>
      </c>
      <c r="I17" s="392"/>
      <c r="J17" s="392"/>
      <c r="K17" s="392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4"/>
      <c r="W17" s="395"/>
    </row>
    <row r="18" spans="1:23" s="388" customFormat="1" ht="26.25" customHeight="1" thickBot="1">
      <c r="A18" s="691" t="s">
        <v>67</v>
      </c>
      <c r="B18" s="692"/>
      <c r="C18" s="398"/>
      <c r="D18" s="399" t="s">
        <v>56</v>
      </c>
      <c r="E18" s="400" t="s">
        <v>69</v>
      </c>
      <c r="F18" s="383">
        <f t="shared" si="2"/>
        <v>0</v>
      </c>
      <c r="G18" s="383">
        <f t="shared" si="3"/>
        <v>0</v>
      </c>
      <c r="H18" s="383">
        <f t="shared" si="4"/>
        <v>0</v>
      </c>
      <c r="I18" s="401"/>
      <c r="J18" s="401"/>
      <c r="K18" s="401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3"/>
      <c r="W18" s="404"/>
    </row>
    <row r="19" spans="1:23" s="379" customFormat="1" ht="15" customHeight="1">
      <c r="A19" s="689" t="s">
        <v>70</v>
      </c>
      <c r="B19" s="690"/>
      <c r="C19" s="405" t="s">
        <v>73</v>
      </c>
      <c r="D19" s="406"/>
      <c r="E19" s="407"/>
      <c r="F19" s="377">
        <f>I19+L19+O19+R19+U19</f>
        <v>4369275.82</v>
      </c>
      <c r="G19" s="377">
        <f t="shared" si="3"/>
        <v>3865000</v>
      </c>
      <c r="H19" s="377">
        <f t="shared" si="4"/>
        <v>3865000</v>
      </c>
      <c r="I19" s="408">
        <f t="shared" ref="I19:W19" si="5">I21+I29+I30+I35+I36+I37</f>
        <v>0</v>
      </c>
      <c r="J19" s="408">
        <f t="shared" si="5"/>
        <v>0</v>
      </c>
      <c r="K19" s="408">
        <f t="shared" si="5"/>
        <v>0</v>
      </c>
      <c r="L19" s="408">
        <f t="shared" si="5"/>
        <v>243202.33000000002</v>
      </c>
      <c r="M19" s="408">
        <f t="shared" si="5"/>
        <v>150000</v>
      </c>
      <c r="N19" s="408">
        <f t="shared" si="5"/>
        <v>150000</v>
      </c>
      <c r="O19" s="408">
        <f t="shared" si="5"/>
        <v>175217.09</v>
      </c>
      <c r="P19" s="408">
        <f t="shared" si="5"/>
        <v>170000</v>
      </c>
      <c r="Q19" s="408">
        <f t="shared" si="5"/>
        <v>170000</v>
      </c>
      <c r="R19" s="408">
        <f t="shared" si="5"/>
        <v>3900000</v>
      </c>
      <c r="S19" s="408">
        <f t="shared" si="5"/>
        <v>3500000</v>
      </c>
      <c r="T19" s="408">
        <f t="shared" si="5"/>
        <v>3500000</v>
      </c>
      <c r="U19" s="408">
        <f t="shared" si="5"/>
        <v>50856.4</v>
      </c>
      <c r="V19" s="408">
        <f t="shared" si="5"/>
        <v>45000</v>
      </c>
      <c r="W19" s="408">
        <f t="shared" si="5"/>
        <v>45000</v>
      </c>
    </row>
    <row r="20" spans="1:23" s="388" customFormat="1" ht="17.25" thickBot="1">
      <c r="A20" s="683" t="s">
        <v>71</v>
      </c>
      <c r="B20" s="684"/>
      <c r="C20" s="409"/>
      <c r="D20" s="409"/>
      <c r="E20" s="410"/>
      <c r="F20" s="383">
        <f t="shared" si="2"/>
        <v>0</v>
      </c>
      <c r="G20" s="383">
        <f t="shared" ref="G20:G28" si="6">J20+M20+P20+S20+V20+X20</f>
        <v>0</v>
      </c>
      <c r="H20" s="383">
        <f t="shared" ref="H20:H28" si="7">K20+N20+Q20+T20+W20+Y20</f>
        <v>0</v>
      </c>
      <c r="I20" s="411"/>
      <c r="J20" s="411"/>
      <c r="K20" s="411"/>
      <c r="L20" s="411"/>
      <c r="M20" s="412"/>
      <c r="N20" s="412"/>
      <c r="O20" s="413"/>
      <c r="P20" s="413"/>
      <c r="Q20" s="413"/>
      <c r="R20" s="414"/>
      <c r="S20" s="415"/>
      <c r="T20" s="415"/>
      <c r="U20" s="415"/>
      <c r="V20" s="412"/>
      <c r="W20" s="416"/>
    </row>
    <row r="21" spans="1:23" s="388" customFormat="1" ht="16.5" customHeight="1" thickBot="1">
      <c r="A21" s="689" t="s">
        <v>72</v>
      </c>
      <c r="B21" s="690"/>
      <c r="C21" s="405" t="s">
        <v>74</v>
      </c>
      <c r="D21" s="375"/>
      <c r="E21" s="417"/>
      <c r="F21" s="377">
        <f t="shared" si="2"/>
        <v>73015</v>
      </c>
      <c r="G21" s="377">
        <f t="shared" si="6"/>
        <v>60000</v>
      </c>
      <c r="H21" s="377">
        <f t="shared" si="7"/>
        <v>60000</v>
      </c>
      <c r="I21" s="418">
        <f>I22</f>
        <v>0</v>
      </c>
      <c r="J21" s="418">
        <f t="shared" ref="J21:W21" si="8">J22</f>
        <v>0</v>
      </c>
      <c r="K21" s="418">
        <f t="shared" si="8"/>
        <v>0</v>
      </c>
      <c r="L21" s="418">
        <f>L22</f>
        <v>73015</v>
      </c>
      <c r="M21" s="418">
        <f t="shared" si="8"/>
        <v>60000</v>
      </c>
      <c r="N21" s="418">
        <f t="shared" si="8"/>
        <v>60000</v>
      </c>
      <c r="O21" s="418">
        <f t="shared" si="8"/>
        <v>0</v>
      </c>
      <c r="P21" s="418">
        <f t="shared" si="8"/>
        <v>0</v>
      </c>
      <c r="Q21" s="418">
        <f t="shared" si="8"/>
        <v>0</v>
      </c>
      <c r="R21" s="418">
        <f t="shared" si="8"/>
        <v>0</v>
      </c>
      <c r="S21" s="418">
        <f t="shared" si="8"/>
        <v>0</v>
      </c>
      <c r="T21" s="418">
        <f t="shared" si="8"/>
        <v>0</v>
      </c>
      <c r="U21" s="418">
        <f t="shared" si="8"/>
        <v>0</v>
      </c>
      <c r="V21" s="418">
        <f t="shared" si="8"/>
        <v>0</v>
      </c>
      <c r="W21" s="418">
        <f t="shared" si="8"/>
        <v>0</v>
      </c>
    </row>
    <row r="22" spans="1:23" s="388" customFormat="1" ht="15.75" customHeight="1">
      <c r="A22" s="687" t="s">
        <v>75</v>
      </c>
      <c r="B22" s="688"/>
      <c r="C22" s="419" t="s">
        <v>76</v>
      </c>
      <c r="D22" s="420"/>
      <c r="E22" s="421"/>
      <c r="F22" s="422">
        <f t="shared" si="2"/>
        <v>73015</v>
      </c>
      <c r="G22" s="422">
        <f t="shared" si="6"/>
        <v>60000</v>
      </c>
      <c r="H22" s="422">
        <f t="shared" si="7"/>
        <v>60000</v>
      </c>
      <c r="I22" s="423"/>
      <c r="J22" s="423"/>
      <c r="K22" s="423"/>
      <c r="L22" s="423">
        <f>L23+L24+L25+L26+L27+L28</f>
        <v>73015</v>
      </c>
      <c r="M22" s="423">
        <f>M23+M24+M25+M26+M27+M28</f>
        <v>60000</v>
      </c>
      <c r="N22" s="423">
        <f>N23+N24+N25+N26+N27+N28</f>
        <v>60000</v>
      </c>
      <c r="O22" s="423"/>
      <c r="P22" s="423"/>
      <c r="Q22" s="423"/>
      <c r="R22" s="423"/>
      <c r="S22" s="423"/>
      <c r="T22" s="423"/>
      <c r="U22" s="423"/>
      <c r="V22" s="423"/>
      <c r="W22" s="423"/>
    </row>
    <row r="23" spans="1:23" s="388" customFormat="1" ht="32.25" customHeight="1">
      <c r="A23" s="697" t="s">
        <v>81</v>
      </c>
      <c r="B23" s="695" t="s">
        <v>20</v>
      </c>
      <c r="C23" s="696"/>
      <c r="D23" s="701" t="s">
        <v>21</v>
      </c>
      <c r="E23" s="424" t="s">
        <v>76</v>
      </c>
      <c r="F23" s="422">
        <f t="shared" si="2"/>
        <v>56083</v>
      </c>
      <c r="G23" s="422">
        <f t="shared" si="6"/>
        <v>46083</v>
      </c>
      <c r="H23" s="422">
        <f t="shared" si="7"/>
        <v>46083</v>
      </c>
      <c r="I23" s="425"/>
      <c r="J23" s="425"/>
      <c r="K23" s="425"/>
      <c r="L23" s="426">
        <v>56083</v>
      </c>
      <c r="M23" s="426">
        <v>46083</v>
      </c>
      <c r="N23" s="426">
        <v>46083</v>
      </c>
      <c r="O23" s="427"/>
      <c r="P23" s="427"/>
      <c r="Q23" s="427"/>
      <c r="R23" s="427"/>
      <c r="S23" s="427"/>
      <c r="T23" s="427"/>
      <c r="U23" s="427"/>
      <c r="V23" s="428"/>
      <c r="W23" s="429"/>
    </row>
    <row r="24" spans="1:23" s="388" customFormat="1" ht="32.25" customHeight="1">
      <c r="A24" s="698"/>
      <c r="B24" s="695" t="s">
        <v>185</v>
      </c>
      <c r="C24" s="696"/>
      <c r="D24" s="702"/>
      <c r="E24" s="430" t="s">
        <v>95</v>
      </c>
      <c r="F24" s="422">
        <f t="shared" si="2"/>
        <v>0</v>
      </c>
      <c r="G24" s="422">
        <f t="shared" si="6"/>
        <v>0</v>
      </c>
      <c r="H24" s="422">
        <f t="shared" si="7"/>
        <v>0</v>
      </c>
      <c r="I24" s="425"/>
      <c r="J24" s="425"/>
      <c r="K24" s="425"/>
      <c r="L24" s="426"/>
      <c r="M24" s="426"/>
      <c r="N24" s="426"/>
      <c r="O24" s="427"/>
      <c r="P24" s="427"/>
      <c r="Q24" s="427"/>
      <c r="R24" s="427"/>
      <c r="S24" s="427"/>
      <c r="T24" s="427"/>
      <c r="U24" s="427"/>
      <c r="V24" s="428"/>
      <c r="W24" s="429"/>
    </row>
    <row r="25" spans="1:23" s="388" customFormat="1" ht="32.25" customHeight="1">
      <c r="A25" s="697" t="s">
        <v>82</v>
      </c>
      <c r="B25" s="695" t="s">
        <v>184</v>
      </c>
      <c r="C25" s="696"/>
      <c r="D25" s="701" t="s">
        <v>25</v>
      </c>
      <c r="E25" s="424" t="s">
        <v>77</v>
      </c>
      <c r="F25" s="422">
        <f t="shared" si="2"/>
        <v>0</v>
      </c>
      <c r="G25" s="422">
        <f t="shared" si="6"/>
        <v>0</v>
      </c>
      <c r="H25" s="422">
        <f t="shared" si="7"/>
        <v>0</v>
      </c>
      <c r="I25" s="425"/>
      <c r="J25" s="425"/>
      <c r="K25" s="425"/>
      <c r="L25" s="426"/>
      <c r="M25" s="426"/>
      <c r="N25" s="426"/>
      <c r="O25" s="427"/>
      <c r="P25" s="427"/>
      <c r="Q25" s="427"/>
      <c r="R25" s="427"/>
      <c r="S25" s="427"/>
      <c r="T25" s="427"/>
      <c r="U25" s="427"/>
      <c r="V25" s="428"/>
      <c r="W25" s="429"/>
    </row>
    <row r="26" spans="1:23" s="388" customFormat="1" ht="32.25" customHeight="1">
      <c r="A26" s="698"/>
      <c r="B26" s="695" t="s">
        <v>26</v>
      </c>
      <c r="C26" s="696"/>
      <c r="D26" s="702"/>
      <c r="E26" s="424" t="s">
        <v>102</v>
      </c>
      <c r="F26" s="422">
        <f t="shared" si="2"/>
        <v>0</v>
      </c>
      <c r="G26" s="422">
        <f t="shared" si="6"/>
        <v>0</v>
      </c>
      <c r="H26" s="422">
        <f t="shared" si="7"/>
        <v>0</v>
      </c>
      <c r="I26" s="425"/>
      <c r="J26" s="425"/>
      <c r="K26" s="425"/>
      <c r="L26" s="426"/>
      <c r="M26" s="426"/>
      <c r="N26" s="426"/>
      <c r="O26" s="427"/>
      <c r="P26" s="427"/>
      <c r="Q26" s="427"/>
      <c r="R26" s="427"/>
      <c r="S26" s="427"/>
      <c r="T26" s="427"/>
      <c r="U26" s="427"/>
      <c r="V26" s="428"/>
      <c r="W26" s="429"/>
    </row>
    <row r="27" spans="1:23" s="388" customFormat="1" ht="32.25" customHeight="1">
      <c r="A27" s="698"/>
      <c r="B27" s="695" t="s">
        <v>185</v>
      </c>
      <c r="C27" s="696"/>
      <c r="D27" s="702"/>
      <c r="E27" s="430" t="s">
        <v>95</v>
      </c>
      <c r="F27" s="422">
        <f t="shared" si="2"/>
        <v>0</v>
      </c>
      <c r="G27" s="422">
        <f t="shared" si="6"/>
        <v>0</v>
      </c>
      <c r="H27" s="422">
        <f t="shared" si="7"/>
        <v>0</v>
      </c>
      <c r="I27" s="425"/>
      <c r="J27" s="425"/>
      <c r="K27" s="425"/>
      <c r="L27" s="426"/>
      <c r="M27" s="426"/>
      <c r="N27" s="426"/>
      <c r="O27" s="427"/>
      <c r="P27" s="427"/>
      <c r="Q27" s="427"/>
      <c r="R27" s="427"/>
      <c r="S27" s="427"/>
      <c r="T27" s="427"/>
      <c r="U27" s="427"/>
      <c r="V27" s="428"/>
      <c r="W27" s="429"/>
    </row>
    <row r="28" spans="1:23" s="388" customFormat="1" ht="79.5" customHeight="1" thickBot="1">
      <c r="A28" s="431" t="s">
        <v>83</v>
      </c>
      <c r="B28" s="695" t="s">
        <v>23</v>
      </c>
      <c r="C28" s="696"/>
      <c r="D28" s="390" t="s">
        <v>24</v>
      </c>
      <c r="E28" s="424" t="s">
        <v>78</v>
      </c>
      <c r="F28" s="422">
        <f t="shared" si="2"/>
        <v>16932</v>
      </c>
      <c r="G28" s="422">
        <f t="shared" si="6"/>
        <v>13917</v>
      </c>
      <c r="H28" s="422">
        <f t="shared" si="7"/>
        <v>13917</v>
      </c>
      <c r="I28" s="425"/>
      <c r="J28" s="425"/>
      <c r="K28" s="425"/>
      <c r="L28" s="426">
        <v>16932</v>
      </c>
      <c r="M28" s="426">
        <v>13917</v>
      </c>
      <c r="N28" s="426">
        <v>13917</v>
      </c>
      <c r="O28" s="427"/>
      <c r="P28" s="427"/>
      <c r="Q28" s="427"/>
      <c r="R28" s="427"/>
      <c r="S28" s="427"/>
      <c r="T28" s="427"/>
      <c r="U28" s="427"/>
      <c r="V28" s="428"/>
      <c r="W28" s="429"/>
    </row>
    <row r="29" spans="1:23" s="388" customFormat="1" ht="14.25" customHeight="1" thickBot="1">
      <c r="A29" s="693" t="s">
        <v>84</v>
      </c>
      <c r="B29" s="694"/>
      <c r="C29" s="405" t="s">
        <v>80</v>
      </c>
      <c r="D29" s="375"/>
      <c r="E29" s="417"/>
      <c r="F29" s="377"/>
      <c r="G29" s="377"/>
      <c r="H29" s="377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</row>
    <row r="30" spans="1:23" s="388" customFormat="1" ht="17.25" customHeight="1" thickBot="1">
      <c r="A30" s="693" t="s">
        <v>85</v>
      </c>
      <c r="B30" s="694"/>
      <c r="C30" s="405" t="s">
        <v>86</v>
      </c>
      <c r="D30" s="375"/>
      <c r="E30" s="417"/>
      <c r="F30" s="377">
        <f>I30+L30+O30+R30+U30+W30</f>
        <v>5000</v>
      </c>
      <c r="G30" s="377">
        <f>J30+M30+P30+S30+V30+X30</f>
        <v>5000</v>
      </c>
      <c r="H30" s="377">
        <f>K30+N30+Q30+T30+W30+Y30</f>
        <v>5000</v>
      </c>
      <c r="I30" s="378">
        <f>I32+I34+I33</f>
        <v>0</v>
      </c>
      <c r="J30" s="378">
        <f t="shared" ref="J30:W30" si="9">J32+J34+J33</f>
        <v>0</v>
      </c>
      <c r="K30" s="378">
        <f t="shared" si="9"/>
        <v>0</v>
      </c>
      <c r="L30" s="378">
        <f t="shared" si="9"/>
        <v>5000</v>
      </c>
      <c r="M30" s="378">
        <f t="shared" si="9"/>
        <v>5000</v>
      </c>
      <c r="N30" s="378">
        <f t="shared" si="9"/>
        <v>5000</v>
      </c>
      <c r="O30" s="378">
        <f t="shared" si="9"/>
        <v>0</v>
      </c>
      <c r="P30" s="378">
        <f t="shared" si="9"/>
        <v>0</v>
      </c>
      <c r="Q30" s="378">
        <f t="shared" si="9"/>
        <v>0</v>
      </c>
      <c r="R30" s="378">
        <f t="shared" si="9"/>
        <v>0</v>
      </c>
      <c r="S30" s="378">
        <f t="shared" si="9"/>
        <v>0</v>
      </c>
      <c r="T30" s="378">
        <f t="shared" si="9"/>
        <v>0</v>
      </c>
      <c r="U30" s="378">
        <f t="shared" si="9"/>
        <v>0</v>
      </c>
      <c r="V30" s="378">
        <f t="shared" si="9"/>
        <v>0</v>
      </c>
      <c r="W30" s="378">
        <f t="shared" si="9"/>
        <v>0</v>
      </c>
    </row>
    <row r="31" spans="1:23" s="388" customFormat="1" ht="16.5">
      <c r="A31" s="708" t="s">
        <v>79</v>
      </c>
      <c r="B31" s="709"/>
      <c r="C31" s="432"/>
      <c r="D31" s="432"/>
      <c r="E31" s="433"/>
      <c r="F31" s="422"/>
      <c r="G31" s="422"/>
      <c r="H31" s="422"/>
      <c r="I31" s="423"/>
      <c r="J31" s="423"/>
      <c r="K31" s="423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5"/>
      <c r="W31" s="436"/>
    </row>
    <row r="32" spans="1:23" s="388" customFormat="1" ht="38.25" customHeight="1">
      <c r="A32" s="431" t="s">
        <v>87</v>
      </c>
      <c r="B32" s="703" t="s">
        <v>187</v>
      </c>
      <c r="C32" s="704"/>
      <c r="D32" s="390" t="s">
        <v>27</v>
      </c>
      <c r="E32" s="699" t="s">
        <v>223</v>
      </c>
      <c r="F32" s="422">
        <f>O32+W32+X32</f>
        <v>0</v>
      </c>
      <c r="G32" s="422">
        <f>P32+X32+Y32</f>
        <v>0</v>
      </c>
      <c r="H32" s="422">
        <f>Q32+Y32+Z32</f>
        <v>0</v>
      </c>
      <c r="I32" s="425"/>
      <c r="J32" s="425"/>
      <c r="K32" s="425"/>
      <c r="L32" s="426"/>
      <c r="M32" s="426"/>
      <c r="N32" s="426"/>
      <c r="O32" s="427"/>
      <c r="P32" s="427"/>
      <c r="Q32" s="427"/>
      <c r="R32" s="427"/>
      <c r="S32" s="427"/>
      <c r="T32" s="427"/>
      <c r="U32" s="427"/>
      <c r="V32" s="428"/>
      <c r="W32" s="429"/>
    </row>
    <row r="33" spans="1:23" s="388" customFormat="1" ht="38.25" customHeight="1">
      <c r="A33" s="437" t="s">
        <v>88</v>
      </c>
      <c r="B33" s="705"/>
      <c r="C33" s="706"/>
      <c r="D33" s="390" t="s">
        <v>207</v>
      </c>
      <c r="E33" s="700"/>
      <c r="F33" s="422"/>
      <c r="G33" s="422"/>
      <c r="H33" s="422"/>
      <c r="I33" s="425"/>
      <c r="J33" s="425"/>
      <c r="K33" s="425"/>
      <c r="L33" s="426"/>
      <c r="M33" s="426"/>
      <c r="N33" s="426"/>
      <c r="O33" s="427"/>
      <c r="P33" s="427"/>
      <c r="Q33" s="427"/>
      <c r="R33" s="427"/>
      <c r="S33" s="427"/>
      <c r="T33" s="427"/>
      <c r="U33" s="427"/>
      <c r="V33" s="428"/>
      <c r="W33" s="429"/>
    </row>
    <row r="34" spans="1:23" s="388" customFormat="1" ht="17.25" customHeight="1" thickBot="1">
      <c r="A34" s="431" t="s">
        <v>89</v>
      </c>
      <c r="B34" s="707"/>
      <c r="C34" s="706"/>
      <c r="D34" s="390" t="s">
        <v>28</v>
      </c>
      <c r="E34" s="700"/>
      <c r="F34" s="422">
        <f>I34+L34+O34+U34</f>
        <v>5000</v>
      </c>
      <c r="G34" s="422">
        <f>J34+M34+P34+S34+V34</f>
        <v>5000</v>
      </c>
      <c r="H34" s="422">
        <f>K34+N34+Q34+T34</f>
        <v>5000</v>
      </c>
      <c r="I34" s="425"/>
      <c r="J34" s="425"/>
      <c r="K34" s="425"/>
      <c r="L34" s="426">
        <v>5000</v>
      </c>
      <c r="M34" s="426">
        <v>5000</v>
      </c>
      <c r="N34" s="426">
        <v>5000</v>
      </c>
      <c r="O34" s="427"/>
      <c r="P34" s="427"/>
      <c r="Q34" s="427"/>
      <c r="R34" s="427"/>
      <c r="S34" s="427"/>
      <c r="T34" s="427"/>
      <c r="U34" s="427"/>
      <c r="V34" s="428"/>
      <c r="W34" s="429"/>
    </row>
    <row r="35" spans="1:23" s="388" customFormat="1" ht="36" customHeight="1" thickBot="1">
      <c r="A35" s="693" t="s">
        <v>90</v>
      </c>
      <c r="B35" s="694"/>
      <c r="C35" s="405" t="s">
        <v>91</v>
      </c>
      <c r="D35" s="375"/>
      <c r="E35" s="417"/>
      <c r="F35" s="377"/>
      <c r="G35" s="377"/>
      <c r="H35" s="377"/>
      <c r="I35" s="378"/>
      <c r="J35" s="378"/>
      <c r="K35" s="378"/>
      <c r="L35" s="438">
        <f>SUM(O35:Z35)</f>
        <v>0</v>
      </c>
      <c r="M35" s="438"/>
      <c r="N35" s="438"/>
      <c r="O35" s="439"/>
      <c r="P35" s="439"/>
      <c r="Q35" s="439"/>
      <c r="R35" s="439"/>
      <c r="S35" s="439"/>
      <c r="T35" s="439"/>
      <c r="U35" s="439"/>
      <c r="V35" s="440"/>
      <c r="W35" s="441"/>
    </row>
    <row r="36" spans="1:23" s="388" customFormat="1" ht="36" customHeight="1" thickBot="1">
      <c r="A36" s="693" t="s">
        <v>92</v>
      </c>
      <c r="B36" s="694"/>
      <c r="C36" s="405" t="s">
        <v>93</v>
      </c>
      <c r="D36" s="375"/>
      <c r="E36" s="417"/>
      <c r="F36" s="377"/>
      <c r="G36" s="377"/>
      <c r="H36" s="377"/>
      <c r="I36" s="378"/>
      <c r="J36" s="378"/>
      <c r="K36" s="378"/>
      <c r="L36" s="439">
        <f>SUM(O36:Z36)</f>
        <v>0</v>
      </c>
      <c r="M36" s="439"/>
      <c r="N36" s="439"/>
      <c r="O36" s="439"/>
      <c r="P36" s="439"/>
      <c r="Q36" s="439"/>
      <c r="R36" s="439"/>
      <c r="S36" s="439"/>
      <c r="T36" s="439"/>
      <c r="U36" s="439"/>
      <c r="V36" s="440"/>
      <c r="W36" s="441"/>
    </row>
    <row r="37" spans="1:23" s="388" customFormat="1" ht="36" customHeight="1" thickBot="1">
      <c r="A37" s="693" t="s">
        <v>94</v>
      </c>
      <c r="B37" s="694"/>
      <c r="C37" s="405" t="s">
        <v>95</v>
      </c>
      <c r="D37" s="375"/>
      <c r="E37" s="417"/>
      <c r="F37" s="377">
        <f>I37+L37+O37+R37+U37</f>
        <v>4291260.82</v>
      </c>
      <c r="G37" s="377">
        <f>J37+M37+P37+S37+V37+X37</f>
        <v>3800000</v>
      </c>
      <c r="H37" s="377">
        <f>K37+N37+Q37+T37+W37+Y37</f>
        <v>3800000</v>
      </c>
      <c r="I37" s="378">
        <f>I38+I39+I40+I41+I42+I43+I44+I45+I46+I47+I48+I49</f>
        <v>0</v>
      </c>
      <c r="J37" s="378">
        <f t="shared" ref="J37:W37" si="10">J38+J39+J40+J41+J42+J43+J44+J45+J46+J47+J48+J49</f>
        <v>0</v>
      </c>
      <c r="K37" s="378">
        <f t="shared" si="10"/>
        <v>0</v>
      </c>
      <c r="L37" s="378">
        <f t="shared" si="10"/>
        <v>165187.33000000002</v>
      </c>
      <c r="M37" s="378">
        <f t="shared" si="10"/>
        <v>85000</v>
      </c>
      <c r="N37" s="378">
        <f t="shared" si="10"/>
        <v>85000</v>
      </c>
      <c r="O37" s="378">
        <f t="shared" si="10"/>
        <v>175217.09</v>
      </c>
      <c r="P37" s="378">
        <f t="shared" si="10"/>
        <v>170000</v>
      </c>
      <c r="Q37" s="378">
        <f t="shared" si="10"/>
        <v>170000</v>
      </c>
      <c r="R37" s="378">
        <f t="shared" si="10"/>
        <v>3900000</v>
      </c>
      <c r="S37" s="378">
        <f t="shared" si="10"/>
        <v>3500000</v>
      </c>
      <c r="T37" s="378">
        <f t="shared" si="10"/>
        <v>3500000</v>
      </c>
      <c r="U37" s="378">
        <f t="shared" si="10"/>
        <v>50856.4</v>
      </c>
      <c r="V37" s="378">
        <f t="shared" si="10"/>
        <v>45000</v>
      </c>
      <c r="W37" s="378">
        <f t="shared" si="10"/>
        <v>45000</v>
      </c>
    </row>
    <row r="38" spans="1:23" s="388" customFormat="1" ht="33" customHeight="1">
      <c r="A38" s="710" t="s">
        <v>96</v>
      </c>
      <c r="B38" s="714" t="s">
        <v>32</v>
      </c>
      <c r="C38" s="715"/>
      <c r="D38" s="442" t="s">
        <v>19</v>
      </c>
      <c r="E38" s="443" t="s">
        <v>97</v>
      </c>
      <c r="F38" s="422">
        <f t="shared" ref="F38:F45" si="11">O38+W38+X38</f>
        <v>0</v>
      </c>
      <c r="G38" s="422">
        <f t="shared" ref="G38:H45" si="12">P38+X38+Y38</f>
        <v>0</v>
      </c>
      <c r="H38" s="422">
        <f t="shared" si="12"/>
        <v>0</v>
      </c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</row>
    <row r="39" spans="1:23" s="388" customFormat="1" ht="33" customHeight="1">
      <c r="A39" s="711"/>
      <c r="B39" s="695" t="s">
        <v>30</v>
      </c>
      <c r="C39" s="696"/>
      <c r="D39" s="390" t="s">
        <v>19</v>
      </c>
      <c r="E39" s="424" t="s">
        <v>98</v>
      </c>
      <c r="F39" s="422">
        <f t="shared" si="11"/>
        <v>0</v>
      </c>
      <c r="G39" s="422">
        <f t="shared" si="12"/>
        <v>0</v>
      </c>
      <c r="H39" s="422">
        <f t="shared" si="12"/>
        <v>0</v>
      </c>
      <c r="I39" s="425"/>
      <c r="J39" s="425"/>
      <c r="K39" s="425"/>
      <c r="L39" s="426"/>
      <c r="M39" s="426"/>
      <c r="N39" s="426"/>
      <c r="O39" s="427"/>
      <c r="P39" s="427"/>
      <c r="Q39" s="427"/>
      <c r="R39" s="427"/>
      <c r="S39" s="427"/>
      <c r="T39" s="427"/>
      <c r="U39" s="427"/>
      <c r="V39" s="428"/>
      <c r="W39" s="429"/>
    </row>
    <row r="40" spans="1:23" s="388" customFormat="1" ht="33" customHeight="1">
      <c r="A40" s="711"/>
      <c r="B40" s="695" t="s">
        <v>22</v>
      </c>
      <c r="C40" s="696"/>
      <c r="D40" s="390" t="s">
        <v>19</v>
      </c>
      <c r="E40" s="424" t="s">
        <v>99</v>
      </c>
      <c r="F40" s="422">
        <f>I40+L40+O40+R40+U40</f>
        <v>40000</v>
      </c>
      <c r="G40" s="422">
        <f>J40+M40+P40+S40+V40</f>
        <v>30000</v>
      </c>
      <c r="H40" s="422">
        <f>K40+N40+Q40+T40+W40</f>
        <v>30000</v>
      </c>
      <c r="I40" s="425"/>
      <c r="J40" s="425"/>
      <c r="K40" s="425"/>
      <c r="L40" s="426">
        <v>40000</v>
      </c>
      <c r="M40" s="426">
        <v>30000</v>
      </c>
      <c r="N40" s="426">
        <v>30000</v>
      </c>
      <c r="O40" s="427"/>
      <c r="P40" s="427"/>
      <c r="Q40" s="427"/>
      <c r="R40" s="427"/>
      <c r="S40" s="427"/>
      <c r="T40" s="427"/>
      <c r="U40" s="427"/>
      <c r="V40" s="428"/>
      <c r="W40" s="429"/>
    </row>
    <row r="41" spans="1:23" s="388" customFormat="1" ht="33" customHeight="1">
      <c r="A41" s="711"/>
      <c r="B41" s="695" t="s">
        <v>188</v>
      </c>
      <c r="C41" s="696"/>
      <c r="D41" s="390" t="s">
        <v>19</v>
      </c>
      <c r="E41" s="424" t="s">
        <v>100</v>
      </c>
      <c r="F41" s="422">
        <f t="shared" si="11"/>
        <v>0</v>
      </c>
      <c r="G41" s="422">
        <f t="shared" si="12"/>
        <v>0</v>
      </c>
      <c r="H41" s="422">
        <f t="shared" si="12"/>
        <v>0</v>
      </c>
      <c r="I41" s="425"/>
      <c r="J41" s="425"/>
      <c r="K41" s="425"/>
      <c r="L41" s="426"/>
      <c r="M41" s="426"/>
      <c r="N41" s="426"/>
      <c r="O41" s="427"/>
      <c r="P41" s="427"/>
      <c r="Q41" s="427"/>
      <c r="R41" s="427"/>
      <c r="S41" s="427"/>
      <c r="T41" s="427"/>
      <c r="U41" s="427"/>
      <c r="V41" s="428"/>
      <c r="W41" s="429"/>
    </row>
    <row r="42" spans="1:23" s="388" customFormat="1" ht="33" customHeight="1">
      <c r="A42" s="711"/>
      <c r="B42" s="695" t="s">
        <v>29</v>
      </c>
      <c r="C42" s="696"/>
      <c r="D42" s="390" t="s">
        <v>19</v>
      </c>
      <c r="E42" s="424" t="s">
        <v>101</v>
      </c>
      <c r="F42" s="422">
        <f t="shared" ref="F42:H43" si="13">I42+L42+O42+R42</f>
        <v>120485</v>
      </c>
      <c r="G42" s="422">
        <f t="shared" si="13"/>
        <v>123000</v>
      </c>
      <c r="H42" s="422">
        <f t="shared" si="13"/>
        <v>123000</v>
      </c>
      <c r="I42" s="425"/>
      <c r="J42" s="425"/>
      <c r="K42" s="425"/>
      <c r="L42" s="426">
        <v>485</v>
      </c>
      <c r="M42" s="426">
        <v>3000</v>
      </c>
      <c r="N42" s="426">
        <v>3000</v>
      </c>
      <c r="O42" s="427">
        <v>120000</v>
      </c>
      <c r="P42" s="427">
        <v>120000</v>
      </c>
      <c r="Q42" s="427">
        <v>120000</v>
      </c>
      <c r="R42" s="427"/>
      <c r="S42" s="427"/>
      <c r="T42" s="427"/>
      <c r="U42" s="427"/>
      <c r="V42" s="428"/>
      <c r="W42" s="429"/>
    </row>
    <row r="43" spans="1:23" s="388" customFormat="1" ht="33" customHeight="1">
      <c r="A43" s="711"/>
      <c r="B43" s="695" t="s">
        <v>26</v>
      </c>
      <c r="C43" s="696"/>
      <c r="D43" s="390" t="s">
        <v>19</v>
      </c>
      <c r="E43" s="424" t="s">
        <v>102</v>
      </c>
      <c r="F43" s="422">
        <f t="shared" si="13"/>
        <v>6500</v>
      </c>
      <c r="G43" s="422">
        <f t="shared" si="13"/>
        <v>7000</v>
      </c>
      <c r="H43" s="422">
        <f t="shared" si="13"/>
        <v>7000</v>
      </c>
      <c r="I43" s="425"/>
      <c r="J43" s="425"/>
      <c r="K43" s="425"/>
      <c r="L43" s="426">
        <v>6500</v>
      </c>
      <c r="M43" s="426">
        <v>7000</v>
      </c>
      <c r="N43" s="426">
        <v>7000</v>
      </c>
      <c r="O43" s="427"/>
      <c r="P43" s="427"/>
      <c r="Q43" s="427"/>
      <c r="R43" s="427"/>
      <c r="S43" s="427"/>
      <c r="T43" s="427"/>
      <c r="U43" s="427"/>
      <c r="V43" s="428"/>
      <c r="W43" s="429"/>
    </row>
    <row r="44" spans="1:23" s="388" customFormat="1" ht="33" customHeight="1">
      <c r="A44" s="711"/>
      <c r="B44" s="695" t="s">
        <v>31</v>
      </c>
      <c r="C44" s="696"/>
      <c r="D44" s="390" t="s">
        <v>19</v>
      </c>
      <c r="E44" s="424" t="s">
        <v>103</v>
      </c>
      <c r="F44" s="422">
        <f t="shared" si="11"/>
        <v>0</v>
      </c>
      <c r="G44" s="422">
        <f t="shared" si="12"/>
        <v>0</v>
      </c>
      <c r="H44" s="422">
        <f t="shared" si="12"/>
        <v>0</v>
      </c>
      <c r="I44" s="425"/>
      <c r="J44" s="425"/>
      <c r="K44" s="425"/>
      <c r="L44" s="426"/>
      <c r="M44" s="426"/>
      <c r="N44" s="426"/>
      <c r="O44" s="427"/>
      <c r="P44" s="427"/>
      <c r="Q44" s="427"/>
      <c r="R44" s="427"/>
      <c r="S44" s="427"/>
      <c r="T44" s="427"/>
      <c r="U44" s="427"/>
      <c r="V44" s="428"/>
      <c r="W44" s="429"/>
    </row>
    <row r="45" spans="1:23" s="388" customFormat="1" ht="33" customHeight="1">
      <c r="A45" s="711"/>
      <c r="B45" s="695" t="s">
        <v>104</v>
      </c>
      <c r="C45" s="696"/>
      <c r="D45" s="390" t="s">
        <v>19</v>
      </c>
      <c r="E45" s="424" t="s">
        <v>105</v>
      </c>
      <c r="F45" s="422">
        <f t="shared" si="11"/>
        <v>0</v>
      </c>
      <c r="G45" s="422">
        <f t="shared" si="12"/>
        <v>0</v>
      </c>
      <c r="H45" s="422">
        <f t="shared" si="12"/>
        <v>0</v>
      </c>
      <c r="I45" s="425"/>
      <c r="J45" s="425"/>
      <c r="K45" s="425"/>
      <c r="L45" s="426"/>
      <c r="M45" s="426"/>
      <c r="N45" s="426"/>
      <c r="O45" s="427"/>
      <c r="P45" s="427"/>
      <c r="Q45" s="427"/>
      <c r="R45" s="427"/>
      <c r="S45" s="427"/>
      <c r="T45" s="427"/>
      <c r="U45" s="427"/>
      <c r="V45" s="428"/>
      <c r="W45" s="429"/>
    </row>
    <row r="46" spans="1:23" s="388" customFormat="1" ht="33" customHeight="1">
      <c r="A46" s="711"/>
      <c r="B46" s="695" t="s">
        <v>221</v>
      </c>
      <c r="C46" s="696"/>
      <c r="D46" s="390" t="s">
        <v>19</v>
      </c>
      <c r="E46" s="430" t="s">
        <v>222</v>
      </c>
      <c r="F46" s="422">
        <f>I46:I51+L46:L51+O46:O51+R46:R51+U46</f>
        <v>4124275.82</v>
      </c>
      <c r="G46" s="422">
        <f>J46:J51+M46:M51+P46:P51+S46:S51+V46</f>
        <v>3640000</v>
      </c>
      <c r="H46" s="422">
        <f>K46:K51+N46:N51+Q46:Q51+T46:T51+W46</f>
        <v>3640000</v>
      </c>
      <c r="I46" s="425"/>
      <c r="J46" s="425"/>
      <c r="K46" s="425"/>
      <c r="L46" s="426">
        <v>118202.33</v>
      </c>
      <c r="M46" s="426">
        <v>45000</v>
      </c>
      <c r="N46" s="426">
        <v>45000</v>
      </c>
      <c r="O46" s="427">
        <v>55217.09</v>
      </c>
      <c r="P46" s="427">
        <v>50000</v>
      </c>
      <c r="Q46" s="427">
        <v>50000</v>
      </c>
      <c r="R46" s="427">
        <v>3900000</v>
      </c>
      <c r="S46" s="427">
        <v>3500000</v>
      </c>
      <c r="T46" s="427">
        <v>3500000</v>
      </c>
      <c r="U46" s="427">
        <v>50856.4</v>
      </c>
      <c r="V46" s="428">
        <v>45000</v>
      </c>
      <c r="W46" s="429">
        <v>45000</v>
      </c>
    </row>
    <row r="47" spans="1:23" s="388" customFormat="1" ht="33" customHeight="1">
      <c r="A47" s="711"/>
      <c r="B47" s="695" t="s">
        <v>190</v>
      </c>
      <c r="C47" s="696"/>
      <c r="D47" s="390" t="s">
        <v>19</v>
      </c>
      <c r="E47" s="424" t="s">
        <v>189</v>
      </c>
      <c r="F47" s="422">
        <f>I47</f>
        <v>0</v>
      </c>
      <c r="G47" s="422">
        <f>J47</f>
        <v>0</v>
      </c>
      <c r="H47" s="422">
        <f>K47</f>
        <v>0</v>
      </c>
      <c r="I47" s="392"/>
      <c r="J47" s="392"/>
      <c r="K47" s="392"/>
      <c r="L47" s="393"/>
      <c r="M47" s="393"/>
      <c r="N47" s="393"/>
      <c r="O47" s="444"/>
      <c r="P47" s="444"/>
      <c r="Q47" s="444"/>
      <c r="R47" s="444"/>
      <c r="S47" s="444"/>
      <c r="T47" s="444"/>
      <c r="U47" s="444"/>
      <c r="V47" s="445"/>
      <c r="W47" s="446"/>
    </row>
    <row r="48" spans="1:23" s="388" customFormat="1" ht="84.75" customHeight="1">
      <c r="A48" s="711"/>
      <c r="B48" s="695" t="s">
        <v>193</v>
      </c>
      <c r="C48" s="696"/>
      <c r="D48" s="390" t="s">
        <v>19</v>
      </c>
      <c r="E48" s="424" t="s">
        <v>194</v>
      </c>
      <c r="F48" s="422">
        <f t="shared" ref="F48:H49" si="14">O48+W48+X48</f>
        <v>0</v>
      </c>
      <c r="G48" s="422">
        <f t="shared" si="14"/>
        <v>0</v>
      </c>
      <c r="H48" s="422">
        <f t="shared" si="14"/>
        <v>0</v>
      </c>
      <c r="I48" s="392"/>
      <c r="J48" s="392"/>
      <c r="K48" s="392"/>
      <c r="L48" s="393"/>
      <c r="M48" s="393"/>
      <c r="N48" s="393"/>
      <c r="O48" s="444"/>
      <c r="P48" s="444"/>
      <c r="Q48" s="444"/>
      <c r="R48" s="444"/>
      <c r="S48" s="444"/>
      <c r="T48" s="444"/>
      <c r="U48" s="444"/>
      <c r="V48" s="445"/>
      <c r="W48" s="446"/>
    </row>
    <row r="49" spans="1:23" s="388" customFormat="1" ht="33" customHeight="1" thickBot="1">
      <c r="A49" s="711"/>
      <c r="B49" s="695" t="s">
        <v>192</v>
      </c>
      <c r="C49" s="696"/>
      <c r="D49" s="390" t="s">
        <v>19</v>
      </c>
      <c r="E49" s="424" t="s">
        <v>191</v>
      </c>
      <c r="F49" s="422">
        <f t="shared" si="14"/>
        <v>0</v>
      </c>
      <c r="G49" s="422">
        <f t="shared" si="14"/>
        <v>0</v>
      </c>
      <c r="H49" s="422">
        <f t="shared" si="14"/>
        <v>0</v>
      </c>
      <c r="I49" s="392"/>
      <c r="J49" s="392"/>
      <c r="K49" s="392"/>
      <c r="L49" s="393"/>
      <c r="M49" s="393"/>
      <c r="N49" s="393"/>
      <c r="O49" s="444"/>
      <c r="P49" s="444"/>
      <c r="Q49" s="444"/>
      <c r="R49" s="444"/>
      <c r="S49" s="444"/>
      <c r="T49" s="444"/>
      <c r="U49" s="444"/>
      <c r="V49" s="445"/>
      <c r="W49" s="446"/>
    </row>
    <row r="50" spans="1:23" s="388" customFormat="1" ht="16.5">
      <c r="A50" s="720"/>
      <c r="B50" s="721"/>
      <c r="C50" s="447"/>
      <c r="D50" s="448"/>
      <c r="E50" s="449"/>
      <c r="F50" s="422"/>
      <c r="G50" s="422"/>
      <c r="H50" s="422"/>
      <c r="I50" s="450"/>
      <c r="J50" s="450"/>
      <c r="K50" s="450"/>
      <c r="L50" s="451">
        <f>SUM(O50:Z50)</f>
        <v>0</v>
      </c>
      <c r="M50" s="451"/>
      <c r="N50" s="451"/>
      <c r="O50" s="451"/>
      <c r="P50" s="451"/>
      <c r="Q50" s="451"/>
      <c r="R50" s="451"/>
      <c r="S50" s="451"/>
      <c r="T50" s="451"/>
      <c r="U50" s="451"/>
      <c r="V50" s="452"/>
      <c r="W50" s="453"/>
    </row>
    <row r="51" spans="1:23" s="388" customFormat="1" ht="16.5">
      <c r="A51" s="718" t="s">
        <v>106</v>
      </c>
      <c r="B51" s="719"/>
      <c r="C51" s="454" t="s">
        <v>107</v>
      </c>
      <c r="D51" s="454" t="s">
        <v>56</v>
      </c>
      <c r="E51" s="455"/>
      <c r="F51" s="383">
        <f>F52+F53</f>
        <v>4320856.4000000004</v>
      </c>
      <c r="G51" s="383">
        <f>G52+G53</f>
        <v>3865000</v>
      </c>
      <c r="H51" s="383">
        <f>H52+H53</f>
        <v>3865000</v>
      </c>
      <c r="I51" s="456">
        <f>I52+I53</f>
        <v>0</v>
      </c>
      <c r="J51" s="456"/>
      <c r="K51" s="456"/>
      <c r="L51" s="383">
        <f>L52+L53</f>
        <v>200000</v>
      </c>
      <c r="M51" s="383"/>
      <c r="N51" s="383"/>
      <c r="O51" s="383">
        <f>O52+O53</f>
        <v>170000</v>
      </c>
      <c r="P51" s="383"/>
      <c r="Q51" s="383"/>
      <c r="R51" s="383">
        <f>R52+R53</f>
        <v>3900000</v>
      </c>
      <c r="S51" s="383"/>
      <c r="T51" s="383"/>
      <c r="U51" s="383">
        <f>U52+U53</f>
        <v>50856.4</v>
      </c>
      <c r="V51" s="457"/>
      <c r="W51" s="458">
        <f>W52+W53</f>
        <v>45000</v>
      </c>
    </row>
    <row r="52" spans="1:23" s="388" customFormat="1" ht="16.5">
      <c r="A52" s="712" t="s">
        <v>108</v>
      </c>
      <c r="B52" s="713"/>
      <c r="C52" s="459" t="s">
        <v>103</v>
      </c>
      <c r="D52" s="459" t="s">
        <v>56</v>
      </c>
      <c r="E52" s="460"/>
      <c r="F52" s="422">
        <f>I52+L52+O52+R52+U52</f>
        <v>4320856.4000000004</v>
      </c>
      <c r="G52" s="422">
        <f>J52+M52+P52+S52+V52</f>
        <v>3865000</v>
      </c>
      <c r="H52" s="422">
        <f>K52+N52+Q52+T52+W52</f>
        <v>3865000</v>
      </c>
      <c r="I52" s="461">
        <f>I9</f>
        <v>0</v>
      </c>
      <c r="J52" s="461">
        <f t="shared" ref="J52:W52" si="15">J9</f>
        <v>0</v>
      </c>
      <c r="K52" s="461">
        <f t="shared" si="15"/>
        <v>0</v>
      </c>
      <c r="L52" s="461">
        <f t="shared" si="15"/>
        <v>200000</v>
      </c>
      <c r="M52" s="461">
        <f t="shared" si="15"/>
        <v>150000</v>
      </c>
      <c r="N52" s="461">
        <f t="shared" si="15"/>
        <v>150000</v>
      </c>
      <c r="O52" s="461">
        <f>O9</f>
        <v>170000</v>
      </c>
      <c r="P52" s="461">
        <f t="shared" si="15"/>
        <v>170000</v>
      </c>
      <c r="Q52" s="461">
        <f t="shared" si="15"/>
        <v>170000</v>
      </c>
      <c r="R52" s="461">
        <f t="shared" si="15"/>
        <v>3900000</v>
      </c>
      <c r="S52" s="461">
        <f t="shared" si="15"/>
        <v>3500000</v>
      </c>
      <c r="T52" s="461">
        <f t="shared" si="15"/>
        <v>3500000</v>
      </c>
      <c r="U52" s="461">
        <f t="shared" si="15"/>
        <v>50856.4</v>
      </c>
      <c r="V52" s="461">
        <f t="shared" si="15"/>
        <v>45000</v>
      </c>
      <c r="W52" s="461">
        <f t="shared" si="15"/>
        <v>45000</v>
      </c>
    </row>
    <row r="53" spans="1:23" s="388" customFormat="1" ht="16.5">
      <c r="A53" s="712" t="s">
        <v>109</v>
      </c>
      <c r="B53" s="713"/>
      <c r="C53" s="459" t="s">
        <v>105</v>
      </c>
      <c r="D53" s="459" t="s">
        <v>56</v>
      </c>
      <c r="E53" s="460"/>
      <c r="F53" s="422"/>
      <c r="G53" s="422"/>
      <c r="H53" s="422"/>
      <c r="I53" s="461"/>
      <c r="J53" s="461"/>
      <c r="K53" s="461"/>
      <c r="L53" s="422">
        <f>SUM(O53:Z53)</f>
        <v>0</v>
      </c>
      <c r="M53" s="422"/>
      <c r="N53" s="422"/>
      <c r="O53" s="422">
        <f>SUM(W53:AA53)</f>
        <v>0</v>
      </c>
      <c r="P53" s="422"/>
      <c r="Q53" s="422"/>
      <c r="R53" s="422"/>
      <c r="S53" s="422"/>
      <c r="T53" s="422"/>
      <c r="U53" s="422"/>
      <c r="V53" s="462"/>
      <c r="W53" s="463">
        <f>SUM(Z53:AB53)</f>
        <v>0</v>
      </c>
    </row>
    <row r="54" spans="1:23" s="388" customFormat="1" ht="16.5">
      <c r="A54" s="718" t="s">
        <v>110</v>
      </c>
      <c r="B54" s="719"/>
      <c r="C54" s="454" t="s">
        <v>113</v>
      </c>
      <c r="D54" s="454" t="s">
        <v>56</v>
      </c>
      <c r="E54" s="455"/>
      <c r="F54" s="383">
        <f>F55+F56</f>
        <v>4369275.82</v>
      </c>
      <c r="G54" s="383">
        <f>G55+G56</f>
        <v>3865000</v>
      </c>
      <c r="H54" s="383">
        <f>H55+H56</f>
        <v>3865000</v>
      </c>
      <c r="I54" s="456">
        <f>I55+I56</f>
        <v>0</v>
      </c>
      <c r="J54" s="456"/>
      <c r="K54" s="456"/>
      <c r="L54" s="383">
        <f>L55+L56</f>
        <v>243202.33000000002</v>
      </c>
      <c r="M54" s="383">
        <f>M55+M56</f>
        <v>150000</v>
      </c>
      <c r="N54" s="383">
        <f t="shared" ref="N54" si="16">N55+N56</f>
        <v>150000</v>
      </c>
      <c r="O54" s="383">
        <f>O55+O56</f>
        <v>175217.09</v>
      </c>
      <c r="P54" s="383">
        <f>P55+P56</f>
        <v>170000</v>
      </c>
      <c r="Q54" s="383">
        <f>Q55+Q56</f>
        <v>170000</v>
      </c>
      <c r="R54" s="383">
        <f>R55+R56</f>
        <v>3900000</v>
      </c>
      <c r="S54" s="383">
        <f t="shared" ref="S54:T54" si="17">S55+S56</f>
        <v>3500000</v>
      </c>
      <c r="T54" s="383">
        <f t="shared" si="17"/>
        <v>3500000</v>
      </c>
      <c r="U54" s="383">
        <f>U55+U56</f>
        <v>50856.4</v>
      </c>
      <c r="V54" s="383">
        <f>V55+V56</f>
        <v>45000</v>
      </c>
      <c r="W54" s="458">
        <f>W55+W56</f>
        <v>45000</v>
      </c>
    </row>
    <row r="55" spans="1:23" s="388" customFormat="1" ht="16.5">
      <c r="A55" s="712" t="s">
        <v>111</v>
      </c>
      <c r="B55" s="713"/>
      <c r="C55" s="459" t="s">
        <v>68</v>
      </c>
      <c r="D55" s="459" t="s">
        <v>56</v>
      </c>
      <c r="E55" s="460"/>
      <c r="F55" s="422">
        <f>I55+L55+O55+R55+U55</f>
        <v>4369275.82</v>
      </c>
      <c r="G55" s="422">
        <f>G19</f>
        <v>3865000</v>
      </c>
      <c r="H55" s="422">
        <f>H19</f>
        <v>3865000</v>
      </c>
      <c r="I55" s="461">
        <f>I19</f>
        <v>0</v>
      </c>
      <c r="J55" s="461"/>
      <c r="K55" s="461"/>
      <c r="L55" s="422">
        <f>L19</f>
        <v>243202.33000000002</v>
      </c>
      <c r="M55" s="422">
        <f t="shared" ref="M55:N55" si="18">M19</f>
        <v>150000</v>
      </c>
      <c r="N55" s="422">
        <f t="shared" si="18"/>
        <v>150000</v>
      </c>
      <c r="O55" s="422">
        <f>O19</f>
        <v>175217.09</v>
      </c>
      <c r="P55" s="422">
        <f>P19</f>
        <v>170000</v>
      </c>
      <c r="Q55" s="422">
        <f>Q19</f>
        <v>170000</v>
      </c>
      <c r="R55" s="422">
        <f>R19</f>
        <v>3900000</v>
      </c>
      <c r="S55" s="422">
        <f t="shared" ref="S55:T55" si="19">S19</f>
        <v>3500000</v>
      </c>
      <c r="T55" s="422">
        <f t="shared" si="19"/>
        <v>3500000</v>
      </c>
      <c r="U55" s="422">
        <f>U19</f>
        <v>50856.4</v>
      </c>
      <c r="V55" s="422">
        <f>V19</f>
        <v>45000</v>
      </c>
      <c r="W55" s="463">
        <f>W19</f>
        <v>45000</v>
      </c>
    </row>
    <row r="56" spans="1:23" s="388" customFormat="1" ht="16.5">
      <c r="A56" s="712" t="s">
        <v>112</v>
      </c>
      <c r="B56" s="713"/>
      <c r="C56" s="459" t="s">
        <v>114</v>
      </c>
      <c r="D56" s="459" t="s">
        <v>56</v>
      </c>
      <c r="E56" s="460"/>
      <c r="F56" s="422"/>
      <c r="G56" s="422"/>
      <c r="H56" s="422"/>
      <c r="I56" s="461"/>
      <c r="J56" s="461"/>
      <c r="K56" s="461"/>
      <c r="L56" s="422"/>
      <c r="M56" s="422"/>
      <c r="N56" s="422"/>
      <c r="O56" s="422"/>
      <c r="P56" s="422"/>
      <c r="Q56" s="422"/>
      <c r="R56" s="422"/>
      <c r="S56" s="422"/>
      <c r="T56" s="422"/>
      <c r="U56" s="422"/>
      <c r="V56" s="462"/>
      <c r="W56" s="463"/>
    </row>
    <row r="57" spans="1:23" s="388" customFormat="1" ht="16.5">
      <c r="A57" s="718" t="s">
        <v>33</v>
      </c>
      <c r="B57" s="719"/>
      <c r="C57" s="454" t="s">
        <v>34</v>
      </c>
      <c r="D57" s="454" t="s">
        <v>56</v>
      </c>
      <c r="E57" s="455"/>
      <c r="F57" s="383">
        <f>I57+L57+O57</f>
        <v>48419.42</v>
      </c>
      <c r="G57" s="383"/>
      <c r="H57" s="383"/>
      <c r="I57" s="456"/>
      <c r="J57" s="456"/>
      <c r="K57" s="456"/>
      <c r="L57" s="383">
        <v>43202.33</v>
      </c>
      <c r="M57" s="383"/>
      <c r="N57" s="383"/>
      <c r="O57" s="383">
        <v>5217.09</v>
      </c>
      <c r="P57" s="383"/>
      <c r="Q57" s="383"/>
      <c r="R57" s="383"/>
      <c r="S57" s="383"/>
      <c r="T57" s="383"/>
      <c r="U57" s="383"/>
      <c r="V57" s="457"/>
      <c r="W57" s="458"/>
    </row>
    <row r="58" spans="1:23" s="388" customFormat="1" ht="17.25" thickBot="1">
      <c r="A58" s="716" t="s">
        <v>35</v>
      </c>
      <c r="B58" s="717"/>
      <c r="C58" s="464" t="s">
        <v>36</v>
      </c>
      <c r="D58" s="464" t="s">
        <v>56</v>
      </c>
      <c r="E58" s="465"/>
      <c r="F58" s="383"/>
      <c r="G58" s="383"/>
      <c r="H58" s="383"/>
      <c r="I58" s="466"/>
      <c r="J58" s="466"/>
      <c r="K58" s="466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8"/>
      <c r="W58" s="469"/>
    </row>
    <row r="59" spans="1:23" s="388" customFormat="1" ht="16.5"/>
  </sheetData>
  <mergeCells count="68">
    <mergeCell ref="A55:B55"/>
    <mergeCell ref="A53:B53"/>
    <mergeCell ref="B38:C38"/>
    <mergeCell ref="A58:B58"/>
    <mergeCell ref="A52:B52"/>
    <mergeCell ref="B41:C41"/>
    <mergeCell ref="B42:C42"/>
    <mergeCell ref="B43:C43"/>
    <mergeCell ref="A57:B57"/>
    <mergeCell ref="B48:C48"/>
    <mergeCell ref="A56:B56"/>
    <mergeCell ref="A50:B50"/>
    <mergeCell ref="A51:B51"/>
    <mergeCell ref="B44:C44"/>
    <mergeCell ref="A54:B54"/>
    <mergeCell ref="B40:C40"/>
    <mergeCell ref="A37:B37"/>
    <mergeCell ref="A38:A49"/>
    <mergeCell ref="B47:C47"/>
    <mergeCell ref="B49:C49"/>
    <mergeCell ref="B39:C39"/>
    <mergeCell ref="B46:C46"/>
    <mergeCell ref="B45:C45"/>
    <mergeCell ref="E32:E34"/>
    <mergeCell ref="B28:C28"/>
    <mergeCell ref="A29:B29"/>
    <mergeCell ref="D23:D24"/>
    <mergeCell ref="D25:D27"/>
    <mergeCell ref="B24:C24"/>
    <mergeCell ref="B32:C34"/>
    <mergeCell ref="A30:B30"/>
    <mergeCell ref="A31:B31"/>
    <mergeCell ref="A22:B22"/>
    <mergeCell ref="A21:B21"/>
    <mergeCell ref="A19:B19"/>
    <mergeCell ref="A18:B18"/>
    <mergeCell ref="A36:B36"/>
    <mergeCell ref="B27:C27"/>
    <mergeCell ref="A25:A27"/>
    <mergeCell ref="B25:C25"/>
    <mergeCell ref="B26:C26"/>
    <mergeCell ref="A23:A24"/>
    <mergeCell ref="B23:C23"/>
    <mergeCell ref="A35:B35"/>
    <mergeCell ref="A15:B15"/>
    <mergeCell ref="A14:B14"/>
    <mergeCell ref="A12:B12"/>
    <mergeCell ref="A20:B20"/>
    <mergeCell ref="A13:B13"/>
    <mergeCell ref="A16:B16"/>
    <mergeCell ref="A17:B17"/>
    <mergeCell ref="A11:B11"/>
    <mergeCell ref="A8:B8"/>
    <mergeCell ref="A10:B10"/>
    <mergeCell ref="A9:B9"/>
    <mergeCell ref="I5:W5"/>
    <mergeCell ref="R6:T6"/>
    <mergeCell ref="U6:W6"/>
    <mergeCell ref="D4:E4"/>
    <mergeCell ref="A2:W2"/>
    <mergeCell ref="C3:U3"/>
    <mergeCell ref="A4:B7"/>
    <mergeCell ref="C4:C7"/>
    <mergeCell ref="F4:W4"/>
    <mergeCell ref="F5:H6"/>
    <mergeCell ref="I6:K6"/>
    <mergeCell ref="L6:N6"/>
    <mergeCell ref="O6:Q6"/>
  </mergeCells>
  <phoneticPr fontId="20" type="noConversion"/>
  <pageMargins left="0.19685039370078741" right="0.19685039370078741" top="0.19685039370078741" bottom="0.19685039370078741" header="0.51181102362204722" footer="0.51181102362204722"/>
  <pageSetup paperSize="9" scale="43" fitToHeight="2" orientation="landscape" r:id="rId1"/>
  <headerFooter alignWithMargins="0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showZeros="0" topLeftCell="A7" zoomScale="70" zoomScaleNormal="70" zoomScaleSheetLayoutView="100" workbookViewId="0">
      <selection activeCell="D10" sqref="D10"/>
    </sheetView>
  </sheetViews>
  <sheetFormatPr defaultRowHeight="12.75" customHeight="1"/>
  <cols>
    <col min="1" max="1" width="85.7109375" style="50" customWidth="1"/>
    <col min="2" max="2" width="8.7109375" style="50" customWidth="1"/>
    <col min="3" max="3" width="11.5703125" style="70" customWidth="1"/>
    <col min="4" max="4" width="15.85546875" style="50" customWidth="1"/>
    <col min="5" max="5" width="17.85546875" style="50" customWidth="1"/>
    <col min="6" max="6" width="15.140625" style="50" customWidth="1"/>
    <col min="7" max="8" width="15.28515625" style="50" customWidth="1"/>
    <col min="9" max="9" width="14.85546875" style="50" customWidth="1"/>
    <col min="10" max="11" width="14.5703125" style="50" customWidth="1"/>
    <col min="12" max="12" width="16" style="50" customWidth="1"/>
    <col min="13" max="16384" width="9.140625" style="50"/>
  </cols>
  <sheetData>
    <row r="1" spans="1:12" ht="19.5" customHeight="1">
      <c r="A1" s="242"/>
      <c r="B1" s="47"/>
      <c r="C1" s="48"/>
      <c r="D1" s="47"/>
      <c r="E1" s="47"/>
      <c r="F1" s="47"/>
      <c r="G1" s="47"/>
      <c r="H1" s="47"/>
      <c r="I1" s="47"/>
      <c r="J1" s="47"/>
      <c r="K1" s="47"/>
      <c r="L1" s="49" t="s">
        <v>124</v>
      </c>
    </row>
    <row r="2" spans="1:12" ht="26.25" customHeight="1">
      <c r="A2" s="728" t="s">
        <v>138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</row>
    <row r="3" spans="1:12" ht="14.25" customHeight="1">
      <c r="A3" s="729"/>
      <c r="B3" s="730"/>
      <c r="C3" s="730"/>
      <c r="D3" s="730"/>
      <c r="E3" s="730"/>
      <c r="F3" s="730"/>
      <c r="G3" s="730"/>
      <c r="H3" s="730"/>
      <c r="I3" s="730"/>
      <c r="J3" s="730"/>
      <c r="K3" s="730"/>
      <c r="L3" s="730"/>
    </row>
    <row r="4" spans="1:12" ht="12.75" customHeight="1" thickBot="1">
      <c r="A4" s="47"/>
      <c r="B4" s="47"/>
      <c r="C4" s="48"/>
      <c r="D4" s="47"/>
      <c r="E4" s="47"/>
      <c r="F4" s="47"/>
      <c r="G4" s="47"/>
      <c r="H4" s="47"/>
      <c r="I4" s="47"/>
      <c r="J4" s="47"/>
      <c r="K4" s="47"/>
      <c r="L4" s="47"/>
    </row>
    <row r="5" spans="1:12" ht="38.25" customHeight="1" thickBot="1">
      <c r="A5" s="731" t="s">
        <v>4</v>
      </c>
      <c r="B5" s="732" t="s">
        <v>5</v>
      </c>
      <c r="C5" s="733" t="s">
        <v>37</v>
      </c>
      <c r="D5" s="733" t="s">
        <v>38</v>
      </c>
      <c r="E5" s="733"/>
      <c r="F5" s="733"/>
      <c r="G5" s="733"/>
      <c r="H5" s="733"/>
      <c r="I5" s="733"/>
      <c r="J5" s="733"/>
      <c r="K5" s="733"/>
      <c r="L5" s="733"/>
    </row>
    <row r="6" spans="1:12" ht="21.75" customHeight="1" thickBot="1">
      <c r="A6" s="731"/>
      <c r="B6" s="732"/>
      <c r="C6" s="734"/>
      <c r="D6" s="722" t="s">
        <v>39</v>
      </c>
      <c r="E6" s="723"/>
      <c r="F6" s="724"/>
      <c r="G6" s="735" t="s">
        <v>9</v>
      </c>
      <c r="H6" s="735"/>
      <c r="I6" s="735"/>
      <c r="J6" s="735"/>
      <c r="K6" s="735"/>
      <c r="L6" s="732"/>
    </row>
    <row r="7" spans="1:12" ht="133.5" customHeight="1" thickBot="1">
      <c r="A7" s="731"/>
      <c r="B7" s="732"/>
      <c r="C7" s="734"/>
      <c r="D7" s="725"/>
      <c r="E7" s="726"/>
      <c r="F7" s="727"/>
      <c r="G7" s="734" t="s">
        <v>139</v>
      </c>
      <c r="H7" s="735"/>
      <c r="I7" s="732"/>
      <c r="J7" s="735" t="s">
        <v>140</v>
      </c>
      <c r="K7" s="735"/>
      <c r="L7" s="732"/>
    </row>
    <row r="8" spans="1:12" ht="66.75" customHeight="1" thickBot="1">
      <c r="A8" s="731"/>
      <c r="B8" s="732"/>
      <c r="C8" s="734"/>
      <c r="D8" s="51" t="s">
        <v>200</v>
      </c>
      <c r="E8" s="51" t="s">
        <v>201</v>
      </c>
      <c r="F8" s="51" t="s">
        <v>202</v>
      </c>
      <c r="G8" s="51" t="s">
        <v>200</v>
      </c>
      <c r="H8" s="51" t="s">
        <v>201</v>
      </c>
      <c r="I8" s="51" t="s">
        <v>202</v>
      </c>
      <c r="J8" s="51" t="s">
        <v>200</v>
      </c>
      <c r="K8" s="51" t="s">
        <v>201</v>
      </c>
      <c r="L8" s="51" t="s">
        <v>202</v>
      </c>
    </row>
    <row r="9" spans="1:12" ht="16.5" thickBot="1">
      <c r="A9" s="52">
        <v>1</v>
      </c>
      <c r="B9" s="53">
        <v>2</v>
      </c>
      <c r="C9" s="204">
        <v>3</v>
      </c>
      <c r="D9" s="52">
        <v>4</v>
      </c>
      <c r="E9" s="52">
        <f>D9+1</f>
        <v>5</v>
      </c>
      <c r="F9" s="52">
        <f t="shared" ref="F9:L9" si="0">E9+1</f>
        <v>6</v>
      </c>
      <c r="G9" s="52">
        <f t="shared" si="0"/>
        <v>7</v>
      </c>
      <c r="H9" s="52">
        <f t="shared" si="0"/>
        <v>8</v>
      </c>
      <c r="I9" s="52">
        <f t="shared" si="0"/>
        <v>9</v>
      </c>
      <c r="J9" s="53">
        <f t="shared" si="0"/>
        <v>10</v>
      </c>
      <c r="K9" s="52">
        <f t="shared" si="0"/>
        <v>11</v>
      </c>
      <c r="L9" s="52">
        <f t="shared" si="0"/>
        <v>12</v>
      </c>
    </row>
    <row r="10" spans="1:12" ht="21" customHeight="1" thickBot="1">
      <c r="A10" s="221" t="s">
        <v>115</v>
      </c>
      <c r="B10" s="222" t="s">
        <v>121</v>
      </c>
      <c r="C10" s="222" t="s">
        <v>56</v>
      </c>
      <c r="D10" s="223">
        <f>D11+D17</f>
        <v>13781406.85</v>
      </c>
      <c r="E10" s="223">
        <f>E11+E17</f>
        <v>8513064.3000000007</v>
      </c>
      <c r="F10" s="223">
        <f>F11+F17</f>
        <v>8513064.3000000007</v>
      </c>
      <c r="G10" s="223">
        <f>G11+G17</f>
        <v>13781406.85</v>
      </c>
      <c r="H10" s="223">
        <f t="shared" ref="H10:I10" si="1">H11+H17</f>
        <v>8513064.3000000007</v>
      </c>
      <c r="I10" s="223">
        <f t="shared" si="1"/>
        <v>8513064.3000000007</v>
      </c>
      <c r="J10" s="223"/>
      <c r="K10" s="223"/>
      <c r="L10" s="223"/>
    </row>
    <row r="11" spans="1:12" ht="31.5">
      <c r="A11" s="54" t="s">
        <v>116</v>
      </c>
      <c r="B11" s="55" t="s">
        <v>122</v>
      </c>
      <c r="C11" s="205" t="s">
        <v>56</v>
      </c>
      <c r="D11" s="220">
        <f t="shared" ref="D11:G11" si="2">D13+D14+D15+D16</f>
        <v>22147.579999999998</v>
      </c>
      <c r="E11" s="220">
        <f t="shared" si="2"/>
        <v>0</v>
      </c>
      <c r="F11" s="220">
        <f t="shared" si="2"/>
        <v>0</v>
      </c>
      <c r="G11" s="220">
        <f t="shared" si="2"/>
        <v>22147.579999999998</v>
      </c>
      <c r="H11" s="56"/>
      <c r="I11" s="57"/>
      <c r="J11" s="212"/>
      <c r="K11" s="198"/>
      <c r="L11" s="57"/>
    </row>
    <row r="12" spans="1:12" ht="15.75">
      <c r="A12" s="58" t="s">
        <v>117</v>
      </c>
      <c r="B12" s="59"/>
      <c r="C12" s="206"/>
      <c r="D12" s="210"/>
      <c r="E12" s="60"/>
      <c r="F12" s="61"/>
      <c r="G12" s="210"/>
      <c r="H12" s="199"/>
      <c r="I12" s="61"/>
      <c r="J12" s="213"/>
      <c r="K12" s="199"/>
      <c r="L12" s="61"/>
    </row>
    <row r="13" spans="1:12" ht="31.5">
      <c r="A13" s="62" t="s">
        <v>137</v>
      </c>
      <c r="B13" s="59"/>
      <c r="C13" s="206"/>
      <c r="D13" s="210">
        <v>411.03</v>
      </c>
      <c r="E13" s="60"/>
      <c r="F13" s="61"/>
      <c r="G13" s="218">
        <v>411.03</v>
      </c>
      <c r="H13" s="202"/>
      <c r="I13" s="219"/>
      <c r="J13" s="213"/>
      <c r="K13" s="199"/>
      <c r="L13" s="61"/>
    </row>
    <row r="14" spans="1:12" ht="31.5">
      <c r="A14" s="62" t="s">
        <v>119</v>
      </c>
      <c r="B14" s="59"/>
      <c r="C14" s="206"/>
      <c r="D14" s="210">
        <f t="shared" ref="D14:D15" si="3">G14</f>
        <v>0</v>
      </c>
      <c r="E14" s="60"/>
      <c r="F14" s="61"/>
      <c r="G14" s="218"/>
      <c r="H14" s="202"/>
      <c r="I14" s="219"/>
      <c r="J14" s="213"/>
      <c r="K14" s="199"/>
      <c r="L14" s="61"/>
    </row>
    <row r="15" spans="1:12" ht="16.5" customHeight="1">
      <c r="A15" s="62" t="s">
        <v>120</v>
      </c>
      <c r="B15" s="59"/>
      <c r="C15" s="206"/>
      <c r="D15" s="210">
        <f t="shared" si="3"/>
        <v>0</v>
      </c>
      <c r="E15" s="60"/>
      <c r="F15" s="61"/>
      <c r="G15" s="218"/>
      <c r="H15" s="202"/>
      <c r="I15" s="219"/>
      <c r="J15" s="213"/>
      <c r="K15" s="199"/>
      <c r="L15" s="61"/>
    </row>
    <row r="16" spans="1:12" ht="36" customHeight="1" thickBot="1">
      <c r="A16" s="63" t="s">
        <v>13</v>
      </c>
      <c r="B16" s="64"/>
      <c r="C16" s="207"/>
      <c r="D16" s="211">
        <v>21736.55</v>
      </c>
      <c r="E16" s="65"/>
      <c r="F16" s="66"/>
      <c r="G16" s="239">
        <v>21736.55</v>
      </c>
      <c r="H16" s="240"/>
      <c r="I16" s="241"/>
      <c r="J16" s="214"/>
      <c r="K16" s="200"/>
      <c r="L16" s="66"/>
    </row>
    <row r="17" spans="1:12" ht="15.75">
      <c r="A17" s="67" t="s">
        <v>143</v>
      </c>
      <c r="B17" s="68" t="s">
        <v>123</v>
      </c>
      <c r="C17" s="208" t="s">
        <v>56</v>
      </c>
      <c r="D17" s="209">
        <f t="shared" ref="D17:I17" si="4">D19+D20+D21+D22</f>
        <v>13759259.27</v>
      </c>
      <c r="E17" s="209">
        <f t="shared" si="4"/>
        <v>8513064.3000000007</v>
      </c>
      <c r="F17" s="209">
        <f t="shared" si="4"/>
        <v>8513064.3000000007</v>
      </c>
      <c r="G17" s="209">
        <f>G19+G20+G22</f>
        <v>13759259.27</v>
      </c>
      <c r="H17" s="209">
        <f t="shared" si="4"/>
        <v>8513064.3000000007</v>
      </c>
      <c r="I17" s="209">
        <f t="shared" si="4"/>
        <v>8513064.3000000007</v>
      </c>
      <c r="J17" s="215"/>
      <c r="K17" s="201"/>
      <c r="L17" s="69"/>
    </row>
    <row r="18" spans="1:12" ht="15.75">
      <c r="A18" s="58" t="s">
        <v>117</v>
      </c>
      <c r="B18" s="59"/>
      <c r="C18" s="206"/>
      <c r="D18" s="210"/>
      <c r="E18" s="60"/>
      <c r="F18" s="61"/>
      <c r="G18" s="210"/>
      <c r="H18" s="60"/>
      <c r="I18" s="61"/>
      <c r="J18" s="213"/>
      <c r="K18" s="199"/>
      <c r="L18" s="61"/>
    </row>
    <row r="19" spans="1:12" ht="31.5">
      <c r="A19" s="62" t="s">
        <v>118</v>
      </c>
      <c r="B19" s="59"/>
      <c r="C19" s="206"/>
      <c r="D19" s="210">
        <v>6913915.3600000003</v>
      </c>
      <c r="E19" s="60">
        <v>4545050</v>
      </c>
      <c r="F19" s="61">
        <v>4545050</v>
      </c>
      <c r="G19" s="210">
        <v>6913915.3600000003</v>
      </c>
      <c r="H19" s="98">
        <v>4545050</v>
      </c>
      <c r="I19" s="219">
        <v>4545050</v>
      </c>
      <c r="J19" s="216"/>
      <c r="K19" s="202"/>
      <c r="L19" s="61"/>
    </row>
    <row r="20" spans="1:12" ht="31.5">
      <c r="A20" s="62" t="s">
        <v>119</v>
      </c>
      <c r="B20" s="59"/>
      <c r="C20" s="206"/>
      <c r="D20" s="210">
        <v>2575819.64</v>
      </c>
      <c r="E20" s="60">
        <v>168014.3</v>
      </c>
      <c r="F20" s="61">
        <v>168014.3</v>
      </c>
      <c r="G20" s="210">
        <v>2575819.64</v>
      </c>
      <c r="H20" s="60">
        <v>168014.3</v>
      </c>
      <c r="I20" s="61">
        <v>168014.3</v>
      </c>
      <c r="J20" s="213"/>
      <c r="K20" s="199"/>
      <c r="L20" s="61"/>
    </row>
    <row r="21" spans="1:12" ht="17.25" customHeight="1">
      <c r="A21" s="62" t="s">
        <v>120</v>
      </c>
      <c r="B21" s="59"/>
      <c r="C21" s="206"/>
      <c r="D21" s="210"/>
      <c r="E21" s="60"/>
      <c r="F21" s="61"/>
      <c r="G21" s="210"/>
      <c r="H21" s="60"/>
      <c r="I21" s="61"/>
      <c r="J21" s="213"/>
      <c r="K21" s="199"/>
      <c r="L21" s="61"/>
    </row>
    <row r="22" spans="1:12" ht="33" customHeight="1" thickBot="1">
      <c r="A22" s="63" t="s">
        <v>13</v>
      </c>
      <c r="B22" s="64"/>
      <c r="C22" s="207"/>
      <c r="D22" s="211">
        <v>4269524.2699999996</v>
      </c>
      <c r="E22" s="65">
        <v>3800000</v>
      </c>
      <c r="F22" s="66">
        <v>3800000</v>
      </c>
      <c r="G22" s="211">
        <v>4269524.2699999996</v>
      </c>
      <c r="H22" s="65">
        <v>3800000</v>
      </c>
      <c r="I22" s="66">
        <v>3800000</v>
      </c>
      <c r="J22" s="217"/>
      <c r="K22" s="203"/>
      <c r="L22" s="66"/>
    </row>
    <row r="27" spans="1:12" ht="12.75" customHeight="1">
      <c r="G27" s="249"/>
    </row>
  </sheetData>
  <mergeCells count="10">
    <mergeCell ref="D6:F7"/>
    <mergeCell ref="A2:L2"/>
    <mergeCell ref="A3:L3"/>
    <mergeCell ref="A5:A8"/>
    <mergeCell ref="B5:B8"/>
    <mergeCell ref="C5:C8"/>
    <mergeCell ref="D5:L5"/>
    <mergeCell ref="G7:I7"/>
    <mergeCell ref="G6:L6"/>
    <mergeCell ref="J7:L7"/>
  </mergeCells>
  <phoneticPr fontId="20" type="noConversion"/>
  <hyperlinks>
    <hyperlink ref="A14" r:id="rId1" display="http://docs.cntd.ru/document/901714433"/>
    <hyperlink ref="A20" r:id="rId2" display="http://docs.cntd.ru/document/901714433"/>
  </hyperlinks>
  <pageMargins left="0.11811023622047245" right="0.11811023622047245" top="0.19685039370078741" bottom="0.19685039370078741" header="0.31496062992125984" footer="0.31496062992125984"/>
  <pageSetup paperSize="9" scale="55" fitToHeight="0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C24"/>
  <sheetViews>
    <sheetView view="pageBreakPreview" zoomScale="70" zoomScaleSheetLayoutView="70" workbookViewId="0">
      <selection activeCell="K14" sqref="K14"/>
    </sheetView>
  </sheetViews>
  <sheetFormatPr defaultRowHeight="12.75" customHeight="1"/>
  <cols>
    <col min="1" max="1" width="87" customWidth="1"/>
    <col min="2" max="2" width="17.42578125" customWidth="1"/>
    <col min="3" max="3" width="39" customWidth="1"/>
  </cols>
  <sheetData>
    <row r="1" spans="1:3" ht="20.25" customHeight="1">
      <c r="A1" s="19"/>
      <c r="B1" s="19"/>
      <c r="C1" s="36" t="s">
        <v>126</v>
      </c>
    </row>
    <row r="2" spans="1:3" ht="20.25" customHeight="1">
      <c r="A2" s="19"/>
      <c r="B2" s="19"/>
      <c r="C2" s="29"/>
    </row>
    <row r="3" spans="1:3" ht="21.75" customHeight="1">
      <c r="A3" s="592" t="s">
        <v>125</v>
      </c>
      <c r="B3" s="592"/>
      <c r="C3" s="592"/>
    </row>
    <row r="4" spans="1:3" ht="14.25" customHeight="1">
      <c r="A4" s="592"/>
      <c r="B4" s="592"/>
      <c r="C4" s="592"/>
    </row>
    <row r="5" spans="1:3" ht="14.25" customHeight="1">
      <c r="A5" s="736"/>
      <c r="B5" s="736"/>
      <c r="C5" s="736"/>
    </row>
    <row r="6" spans="1:3" ht="14.25" customHeight="1">
      <c r="A6" s="736"/>
      <c r="B6" s="736"/>
      <c r="C6" s="736"/>
    </row>
    <row r="7" spans="1:3" ht="12.75" customHeight="1" thickBot="1">
      <c r="A7" s="2"/>
      <c r="B7" s="2"/>
    </row>
    <row r="8" spans="1:3" ht="45.75" customHeight="1" thickBot="1">
      <c r="A8" s="20" t="s">
        <v>4</v>
      </c>
      <c r="B8" s="20" t="s">
        <v>5</v>
      </c>
      <c r="C8" s="20" t="s">
        <v>40</v>
      </c>
    </row>
    <row r="9" spans="1:3" ht="15.75" customHeight="1" thickBot="1">
      <c r="A9" s="21">
        <v>1</v>
      </c>
      <c r="B9" s="21">
        <v>2</v>
      </c>
      <c r="C9" s="21">
        <v>3</v>
      </c>
    </row>
    <row r="10" spans="1:3" ht="25.5" customHeight="1">
      <c r="A10" s="37" t="s">
        <v>33</v>
      </c>
      <c r="B10" s="38" t="s">
        <v>41</v>
      </c>
      <c r="C10" s="39"/>
    </row>
    <row r="11" spans="1:3" ht="23.25" customHeight="1">
      <c r="A11" s="30" t="s">
        <v>35</v>
      </c>
      <c r="B11" s="31" t="s">
        <v>42</v>
      </c>
      <c r="C11" s="32"/>
    </row>
    <row r="12" spans="1:3" ht="27.75" customHeight="1">
      <c r="A12" s="30" t="s">
        <v>43</v>
      </c>
      <c r="B12" s="31" t="s">
        <v>44</v>
      </c>
      <c r="C12" s="32"/>
    </row>
    <row r="13" spans="1:3" ht="15.75">
      <c r="A13" s="30"/>
      <c r="B13" s="31"/>
      <c r="C13" s="32"/>
    </row>
    <row r="14" spans="1:3" ht="24.75" customHeight="1" thickBot="1">
      <c r="A14" s="33" t="s">
        <v>45</v>
      </c>
      <c r="B14" s="34" t="s">
        <v>46</v>
      </c>
      <c r="C14" s="35"/>
    </row>
    <row r="15" spans="1:3" ht="12.75" customHeight="1">
      <c r="A15" s="3"/>
      <c r="B15" s="4"/>
    </row>
    <row r="16" spans="1:3" ht="20.25" customHeight="1">
      <c r="A16" s="3"/>
      <c r="B16" s="4"/>
      <c r="C16" s="36" t="s">
        <v>128</v>
      </c>
    </row>
    <row r="17" spans="1:3" ht="20.25" customHeight="1">
      <c r="A17" s="629" t="s">
        <v>127</v>
      </c>
      <c r="B17" s="629"/>
      <c r="C17" s="629"/>
    </row>
    <row r="18" spans="1:3" ht="12.75" customHeight="1" thickBot="1">
      <c r="A18" s="2"/>
      <c r="B18" s="2"/>
    </row>
    <row r="19" spans="1:3" ht="33" customHeight="1" thickBot="1">
      <c r="A19" s="20" t="s">
        <v>4</v>
      </c>
      <c r="B19" s="20" t="s">
        <v>5</v>
      </c>
      <c r="C19" s="20" t="s">
        <v>47</v>
      </c>
    </row>
    <row r="20" spans="1:3" ht="18.75" customHeight="1" thickBot="1">
      <c r="A20" s="21">
        <v>1</v>
      </c>
      <c r="B20" s="21">
        <v>2</v>
      </c>
      <c r="C20" s="21">
        <v>3</v>
      </c>
    </row>
    <row r="21" spans="1:3" ht="30" customHeight="1">
      <c r="A21" s="40" t="s">
        <v>48</v>
      </c>
      <c r="B21" s="41" t="s">
        <v>41</v>
      </c>
      <c r="C21" s="42"/>
    </row>
    <row r="22" spans="1:3" ht="70.5" customHeight="1">
      <c r="A22" s="30" t="s">
        <v>49</v>
      </c>
      <c r="B22" s="31" t="s">
        <v>42</v>
      </c>
      <c r="C22" s="43"/>
    </row>
    <row r="23" spans="1:3" ht="25.5" customHeight="1" thickBot="1">
      <c r="A23" s="33" t="s">
        <v>50</v>
      </c>
      <c r="B23" s="34" t="s">
        <v>44</v>
      </c>
      <c r="C23" s="44"/>
    </row>
    <row r="24" spans="1:3" ht="12.75" customHeight="1">
      <c r="A24" s="5"/>
      <c r="B24" s="6"/>
      <c r="C24" s="1"/>
    </row>
  </sheetData>
  <mergeCells count="5">
    <mergeCell ref="A17:C17"/>
    <mergeCell ref="A3:C3"/>
    <mergeCell ref="A4:C4"/>
    <mergeCell ref="A5:C5"/>
    <mergeCell ref="A6:C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14</vt:i4>
      </vt:variant>
    </vt:vector>
  </HeadingPairs>
  <TitlesOfParts>
    <vt:vector size="22" baseType="lpstr">
      <vt:lpstr>титул</vt:lpstr>
      <vt:lpstr>табл.1</vt:lpstr>
      <vt:lpstr>табл.2</vt:lpstr>
      <vt:lpstr> КВФО 4</vt:lpstr>
      <vt:lpstr> КВФО 5</vt:lpstr>
      <vt:lpstr> КВФО 2</vt:lpstr>
      <vt:lpstr>табл.2.1.</vt:lpstr>
      <vt:lpstr>ФХД (табл.3, 4)</vt:lpstr>
      <vt:lpstr>табл.1!IS_DOCUMENT</vt:lpstr>
      <vt:lpstr>табл.2!IS_DOCUMENT</vt:lpstr>
      <vt:lpstr>табл.2.1.!IS_DOCUMENT</vt:lpstr>
      <vt:lpstr>'ФХД (табл.3, 4)'!IS_DOCUMENT</vt:lpstr>
      <vt:lpstr>табл.1!LAST_CELL</vt:lpstr>
      <vt:lpstr>табл.2.1.!LAST_CELL</vt:lpstr>
      <vt:lpstr>'ФХД (табл.3, 4)'!LAST_CELL</vt:lpstr>
      <vt:lpstr>' КВФО 2'!Заголовки_для_печати</vt:lpstr>
      <vt:lpstr>' КВФО 4'!Заголовки_для_печати</vt:lpstr>
      <vt:lpstr>' КВФО 5'!Заголовки_для_печати</vt:lpstr>
      <vt:lpstr>табл.2!Заголовки_для_печати</vt:lpstr>
      <vt:lpstr>' КВФО 4'!Область_печати</vt:lpstr>
      <vt:lpstr>' КВФО 5'!Область_печати</vt:lpstr>
      <vt:lpstr>титул!Область_печати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dc:description>POI HSSF rep:2.40.0.71</dc:description>
  <cp:lastModifiedBy>User</cp:lastModifiedBy>
  <cp:lastPrinted>2019-12-05T10:00:36Z</cp:lastPrinted>
  <dcterms:created xsi:type="dcterms:W3CDTF">2016-11-23T05:12:20Z</dcterms:created>
  <dcterms:modified xsi:type="dcterms:W3CDTF">2019-12-16T12:27:29Z</dcterms:modified>
</cp:coreProperties>
</file>